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5" windowWidth="12315" windowHeight="117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Лист1!$A$1:$L$251</definedName>
  </definedNames>
  <calcPr calcId="145621"/>
</workbook>
</file>

<file path=xl/calcChain.xml><?xml version="1.0" encoding="utf-8"?>
<calcChain xmlns="http://schemas.openxmlformats.org/spreadsheetml/2006/main">
  <c r="G164" i="1" l="1"/>
  <c r="H72" i="1" l="1"/>
  <c r="D166" i="1" l="1"/>
  <c r="H166" i="1"/>
  <c r="D221" i="1" l="1"/>
  <c r="G226" i="1"/>
  <c r="C226" i="1"/>
  <c r="C186" i="1"/>
  <c r="H37" i="1" l="1"/>
  <c r="I233" i="1" l="1"/>
  <c r="H233" i="1"/>
  <c r="E233" i="1"/>
  <c r="D233" i="1"/>
  <c r="G95" i="1"/>
  <c r="C77" i="1"/>
  <c r="G77" i="1"/>
  <c r="D49" i="1"/>
  <c r="H58" i="1" l="1"/>
  <c r="H49" i="1"/>
  <c r="H120" i="1"/>
  <c r="I129" i="1" l="1"/>
  <c r="H129" i="1"/>
  <c r="C21" i="1"/>
  <c r="D129" i="1" l="1"/>
  <c r="H155" i="1" l="1"/>
  <c r="H147" i="1"/>
  <c r="D147" i="1"/>
  <c r="H137" i="1"/>
  <c r="J221" i="1" l="1"/>
  <c r="I221" i="1"/>
  <c r="H221" i="1"/>
  <c r="F221" i="1"/>
  <c r="E221" i="1"/>
  <c r="G221" i="1" l="1"/>
  <c r="C221" i="1"/>
  <c r="H99" i="1"/>
  <c r="J99" i="1"/>
  <c r="I99" i="1"/>
  <c r="F99" i="1"/>
  <c r="E99" i="1"/>
  <c r="D99" i="1"/>
  <c r="G108" i="1"/>
  <c r="C108" i="1"/>
  <c r="I13" i="1"/>
  <c r="H13" i="1"/>
  <c r="H203" i="1"/>
  <c r="D203" i="1"/>
  <c r="H195" i="1"/>
  <c r="D195" i="1"/>
  <c r="C195" i="1" s="1"/>
  <c r="H188" i="1"/>
  <c r="G188" i="1" s="1"/>
  <c r="D188" i="1"/>
  <c r="H178" i="1"/>
  <c r="D178" i="1"/>
  <c r="G125" i="1"/>
  <c r="E13" i="1"/>
  <c r="D13" i="1"/>
  <c r="H238" i="1"/>
  <c r="G242" i="1"/>
  <c r="C242" i="1"/>
  <c r="D238" i="1"/>
  <c r="D72" i="1"/>
  <c r="H44" i="1"/>
  <c r="C132" i="1"/>
  <c r="G195" i="1"/>
  <c r="C188" i="1"/>
  <c r="G140" i="1"/>
  <c r="G78" i="1"/>
  <c r="G72" i="1" s="1"/>
  <c r="C78" i="1"/>
  <c r="G70" i="1"/>
  <c r="C70" i="1"/>
  <c r="G47" i="1"/>
  <c r="H18" i="1"/>
  <c r="D18" i="1"/>
  <c r="G23" i="1"/>
  <c r="C23" i="1"/>
  <c r="G54" i="1"/>
  <c r="J13" i="1"/>
  <c r="G13" i="1" s="1"/>
  <c r="I238" i="1"/>
  <c r="G227" i="1"/>
  <c r="G225" i="1"/>
  <c r="C41" i="1"/>
  <c r="G193" i="1"/>
  <c r="C225" i="1"/>
  <c r="H65" i="1"/>
  <c r="E238" i="1"/>
  <c r="F238" i="1"/>
  <c r="J238" i="1"/>
  <c r="G241" i="1"/>
  <c r="C241" i="1"/>
  <c r="F233" i="1"/>
  <c r="J233" i="1"/>
  <c r="G236" i="1"/>
  <c r="C236" i="1"/>
  <c r="G231" i="1"/>
  <c r="C231" i="1"/>
  <c r="G229" i="1"/>
  <c r="C229" i="1"/>
  <c r="C227" i="1"/>
  <c r="G224" i="1"/>
  <c r="C224" i="1"/>
  <c r="D211" i="1"/>
  <c r="E211" i="1"/>
  <c r="F211" i="1"/>
  <c r="F209" i="1" s="1"/>
  <c r="H211" i="1"/>
  <c r="I211" i="1"/>
  <c r="I209" i="1" s="1"/>
  <c r="J211" i="1"/>
  <c r="J209" i="1" s="1"/>
  <c r="G219" i="1"/>
  <c r="C219" i="1"/>
  <c r="G217" i="1"/>
  <c r="C217" i="1"/>
  <c r="G215" i="1"/>
  <c r="K215" i="1" s="1"/>
  <c r="C215" i="1"/>
  <c r="G214" i="1"/>
  <c r="C214" i="1"/>
  <c r="E203" i="1"/>
  <c r="F203" i="1"/>
  <c r="I203" i="1"/>
  <c r="J203" i="1"/>
  <c r="G208" i="1"/>
  <c r="C208" i="1"/>
  <c r="G206" i="1"/>
  <c r="C206" i="1"/>
  <c r="E195" i="1"/>
  <c r="F195" i="1"/>
  <c r="I195" i="1"/>
  <c r="J195" i="1"/>
  <c r="G201" i="1"/>
  <c r="C201" i="1"/>
  <c r="G199" i="1"/>
  <c r="C199" i="1"/>
  <c r="G198" i="1"/>
  <c r="C198" i="1"/>
  <c r="E188" i="1"/>
  <c r="F188" i="1"/>
  <c r="I188" i="1"/>
  <c r="J188" i="1"/>
  <c r="C193" i="1"/>
  <c r="G191" i="1"/>
  <c r="C191" i="1"/>
  <c r="E178" i="1"/>
  <c r="F178" i="1"/>
  <c r="F176" i="1" s="1"/>
  <c r="I178" i="1"/>
  <c r="I176" i="1" s="1"/>
  <c r="J178" i="1"/>
  <c r="G186" i="1"/>
  <c r="G184" i="1"/>
  <c r="C184" i="1"/>
  <c r="G183" i="1"/>
  <c r="C183" i="1"/>
  <c r="G181" i="1"/>
  <c r="C181" i="1"/>
  <c r="C178" i="1" s="1"/>
  <c r="E166" i="1"/>
  <c r="F166" i="1"/>
  <c r="I166" i="1"/>
  <c r="J166" i="1"/>
  <c r="G175" i="1"/>
  <c r="C175" i="1"/>
  <c r="G174" i="1"/>
  <c r="C174" i="1"/>
  <c r="G173" i="1"/>
  <c r="C173" i="1"/>
  <c r="G172" i="1"/>
  <c r="C172" i="1"/>
  <c r="G171" i="1"/>
  <c r="C171" i="1"/>
  <c r="G170" i="1"/>
  <c r="C170" i="1"/>
  <c r="G169" i="1"/>
  <c r="C169" i="1"/>
  <c r="C166" i="1" s="1"/>
  <c r="D155" i="1"/>
  <c r="E155" i="1"/>
  <c r="F155" i="1"/>
  <c r="I155" i="1"/>
  <c r="J155" i="1"/>
  <c r="C164" i="1"/>
  <c r="K164" i="1" s="1"/>
  <c r="G163" i="1"/>
  <c r="C163" i="1"/>
  <c r="G162" i="1"/>
  <c r="C162" i="1"/>
  <c r="G161" i="1"/>
  <c r="C161" i="1"/>
  <c r="G160" i="1"/>
  <c r="C160" i="1"/>
  <c r="G159" i="1"/>
  <c r="C159" i="1"/>
  <c r="G158" i="1"/>
  <c r="C158" i="1"/>
  <c r="E147" i="1"/>
  <c r="F147" i="1"/>
  <c r="I147" i="1"/>
  <c r="J147" i="1"/>
  <c r="G153" i="1"/>
  <c r="C153" i="1"/>
  <c r="G152" i="1"/>
  <c r="C152" i="1"/>
  <c r="G151" i="1"/>
  <c r="C151" i="1"/>
  <c r="G150" i="1"/>
  <c r="C150" i="1"/>
  <c r="D137" i="1"/>
  <c r="E137" i="1"/>
  <c r="E135" i="1" s="1"/>
  <c r="F137" i="1"/>
  <c r="I137" i="1"/>
  <c r="J137" i="1"/>
  <c r="J135" i="1" s="1"/>
  <c r="G145" i="1"/>
  <c r="C145" i="1"/>
  <c r="G144" i="1"/>
  <c r="C144" i="1"/>
  <c r="G143" i="1"/>
  <c r="C143" i="1"/>
  <c r="G142" i="1"/>
  <c r="C142" i="1"/>
  <c r="G141" i="1"/>
  <c r="C141" i="1"/>
  <c r="C140" i="1"/>
  <c r="D120" i="1"/>
  <c r="E120" i="1"/>
  <c r="F120" i="1"/>
  <c r="I120" i="1"/>
  <c r="J120" i="1"/>
  <c r="E129" i="1"/>
  <c r="F129" i="1"/>
  <c r="J129" i="1"/>
  <c r="G134" i="1"/>
  <c r="C134" i="1"/>
  <c r="G132" i="1"/>
  <c r="G127" i="1"/>
  <c r="C127" i="1"/>
  <c r="C125" i="1"/>
  <c r="G123" i="1"/>
  <c r="C123" i="1"/>
  <c r="D112" i="1"/>
  <c r="E112" i="1"/>
  <c r="F112" i="1"/>
  <c r="H112" i="1"/>
  <c r="I112" i="1"/>
  <c r="J112" i="1"/>
  <c r="G118" i="1"/>
  <c r="C118" i="1"/>
  <c r="G116" i="1"/>
  <c r="C116" i="1"/>
  <c r="G115" i="1"/>
  <c r="G112" i="1" s="1"/>
  <c r="C115" i="1"/>
  <c r="D90" i="1"/>
  <c r="D88" i="1" s="1"/>
  <c r="E90" i="1"/>
  <c r="E88" i="1" s="1"/>
  <c r="F90" i="1"/>
  <c r="F88" i="1" s="1"/>
  <c r="H90" i="1"/>
  <c r="H88" i="1" s="1"/>
  <c r="I90" i="1"/>
  <c r="I88" i="1" s="1"/>
  <c r="I244" i="1" s="1"/>
  <c r="G244" i="1" s="1"/>
  <c r="J90" i="1"/>
  <c r="J88" i="1" s="1"/>
  <c r="G93" i="1"/>
  <c r="C93" i="1"/>
  <c r="G110" i="1"/>
  <c r="K110" i="1" s="1"/>
  <c r="C110" i="1"/>
  <c r="G106" i="1"/>
  <c r="C106" i="1"/>
  <c r="G104" i="1"/>
  <c r="C104" i="1"/>
  <c r="G102" i="1"/>
  <c r="C102" i="1"/>
  <c r="C99" i="1" s="1"/>
  <c r="G97" i="1"/>
  <c r="C97" i="1"/>
  <c r="C95" i="1"/>
  <c r="K95" i="1" s="1"/>
  <c r="G94" i="1"/>
  <c r="C94" i="1"/>
  <c r="C90" i="1" s="1"/>
  <c r="D80" i="1"/>
  <c r="E80" i="1"/>
  <c r="F80" i="1"/>
  <c r="H80" i="1"/>
  <c r="I80" i="1"/>
  <c r="J80" i="1"/>
  <c r="C87" i="1"/>
  <c r="G85" i="1"/>
  <c r="G87" i="1"/>
  <c r="C85" i="1"/>
  <c r="D58" i="1"/>
  <c r="E58" i="1"/>
  <c r="F58" i="1"/>
  <c r="I58" i="1"/>
  <c r="J58" i="1"/>
  <c r="G83" i="1"/>
  <c r="C83" i="1"/>
  <c r="E72" i="1"/>
  <c r="F72" i="1"/>
  <c r="I72" i="1"/>
  <c r="J72" i="1"/>
  <c r="G75" i="1"/>
  <c r="C75" i="1"/>
  <c r="D65" i="1"/>
  <c r="E65" i="1"/>
  <c r="F65" i="1"/>
  <c r="I65" i="1"/>
  <c r="J65" i="1"/>
  <c r="G68" i="1"/>
  <c r="C68" i="1"/>
  <c r="C65" i="1" s="1"/>
  <c r="G63" i="1"/>
  <c r="C63" i="1"/>
  <c r="G61" i="1"/>
  <c r="C61" i="1"/>
  <c r="E49" i="1"/>
  <c r="F49" i="1"/>
  <c r="I49" i="1"/>
  <c r="J49" i="1"/>
  <c r="G56" i="1"/>
  <c r="C56" i="1"/>
  <c r="C54" i="1"/>
  <c r="K54" i="1" s="1"/>
  <c r="G52" i="1"/>
  <c r="C52" i="1"/>
  <c r="D44" i="1"/>
  <c r="E44" i="1"/>
  <c r="E42" i="1" s="1"/>
  <c r="F44" i="1"/>
  <c r="I44" i="1"/>
  <c r="I42" i="1" s="1"/>
  <c r="J44" i="1"/>
  <c r="C47" i="1"/>
  <c r="C44" i="1" s="1"/>
  <c r="D37" i="1"/>
  <c r="E37" i="1"/>
  <c r="F37" i="1"/>
  <c r="I37" i="1"/>
  <c r="J37" i="1"/>
  <c r="G41" i="1"/>
  <c r="K41" i="1" s="1"/>
  <c r="G40" i="1"/>
  <c r="C40" i="1"/>
  <c r="C37" i="1" s="1"/>
  <c r="D29" i="1"/>
  <c r="E29" i="1"/>
  <c r="F29" i="1"/>
  <c r="H29" i="1"/>
  <c r="I29" i="1"/>
  <c r="J29" i="1"/>
  <c r="G35" i="1"/>
  <c r="C35" i="1"/>
  <c r="G33" i="1"/>
  <c r="C33" i="1"/>
  <c r="G32" i="1"/>
  <c r="C32" i="1"/>
  <c r="C29" i="1" s="1"/>
  <c r="E18" i="1"/>
  <c r="F18" i="1"/>
  <c r="I18" i="1"/>
  <c r="J18" i="1"/>
  <c r="J11" i="1" s="1"/>
  <c r="G27" i="1"/>
  <c r="C27" i="1"/>
  <c r="G25" i="1"/>
  <c r="C25" i="1"/>
  <c r="G21" i="1"/>
  <c r="E11" i="1"/>
  <c r="F13" i="1"/>
  <c r="F11" i="1" s="1"/>
  <c r="G16" i="1"/>
  <c r="C16" i="1"/>
  <c r="C137" i="1"/>
  <c r="I11" i="1"/>
  <c r="J176" i="1"/>
  <c r="D176" i="1"/>
  <c r="E209" i="1"/>
  <c r="D11" i="1"/>
  <c r="H135" i="1"/>
  <c r="C80" i="1"/>
  <c r="F42" i="1"/>
  <c r="E176" i="1"/>
  <c r="C211" i="1"/>
  <c r="K227" i="1"/>
  <c r="G211" i="1"/>
  <c r="K47" i="1"/>
  <c r="K125" i="1"/>
  <c r="C112" i="1"/>
  <c r="G18" i="1" l="1"/>
  <c r="K35" i="1"/>
  <c r="C49" i="1"/>
  <c r="K83" i="1"/>
  <c r="G58" i="1"/>
  <c r="F135" i="1"/>
  <c r="G166" i="1"/>
  <c r="K188" i="1"/>
  <c r="G178" i="1"/>
  <c r="G37" i="1"/>
  <c r="K115" i="1"/>
  <c r="I135" i="1"/>
  <c r="G137" i="1"/>
  <c r="K137" i="1" s="1"/>
  <c r="G155" i="1"/>
  <c r="K166" i="1"/>
  <c r="C18" i="1"/>
  <c r="G233" i="1"/>
  <c r="C72" i="1"/>
  <c r="C13" i="1"/>
  <c r="E244" i="1"/>
  <c r="C155" i="1"/>
  <c r="K108" i="1"/>
  <c r="H209" i="1"/>
  <c r="K214" i="1"/>
  <c r="K106" i="1"/>
  <c r="K94" i="1"/>
  <c r="G80" i="1"/>
  <c r="K80" i="1" s="1"/>
  <c r="H42" i="1"/>
  <c r="K25" i="1"/>
  <c r="G99" i="1"/>
  <c r="K99" i="1" s="1"/>
  <c r="K132" i="1"/>
  <c r="G129" i="1"/>
  <c r="H176" i="1"/>
  <c r="C58" i="1"/>
  <c r="D42" i="1"/>
  <c r="K61" i="1"/>
  <c r="K40" i="1"/>
  <c r="G147" i="1"/>
  <c r="C147" i="1"/>
  <c r="D135" i="1"/>
  <c r="K56" i="1"/>
  <c r="K52" i="1"/>
  <c r="K241" i="1"/>
  <c r="C233" i="1"/>
  <c r="K236" i="1"/>
  <c r="K112" i="1"/>
  <c r="G90" i="1"/>
  <c r="K90" i="1" s="1"/>
  <c r="K134" i="1"/>
  <c r="K158" i="1"/>
  <c r="K159" i="1"/>
  <c r="K160" i="1"/>
  <c r="K161" i="1"/>
  <c r="K162" i="1"/>
  <c r="C42" i="1"/>
  <c r="K68" i="1"/>
  <c r="K72" i="1"/>
  <c r="K58" i="1"/>
  <c r="K85" i="1"/>
  <c r="K104" i="1"/>
  <c r="K163" i="1"/>
  <c r="K169" i="1"/>
  <c r="K170" i="1"/>
  <c r="K171" i="1"/>
  <c r="G203" i="1"/>
  <c r="G176" i="1" s="1"/>
  <c r="C203" i="1"/>
  <c r="G238" i="1"/>
  <c r="K211" i="1"/>
  <c r="F244" i="1"/>
  <c r="C11" i="1"/>
  <c r="K32" i="1"/>
  <c r="G29" i="1"/>
  <c r="K29" i="1" s="1"/>
  <c r="J42" i="1"/>
  <c r="J244" i="1" s="1"/>
  <c r="G49" i="1"/>
  <c r="K49" i="1" s="1"/>
  <c r="G65" i="1"/>
  <c r="K65" i="1" s="1"/>
  <c r="K75" i="1"/>
  <c r="K116" i="1"/>
  <c r="K118" i="1"/>
  <c r="K123" i="1"/>
  <c r="C120" i="1"/>
  <c r="C129" i="1"/>
  <c r="C238" i="1"/>
  <c r="K221" i="1"/>
  <c r="D209" i="1"/>
  <c r="K224" i="1"/>
  <c r="K195" i="1"/>
  <c r="C176" i="1"/>
  <c r="K178" i="1"/>
  <c r="K102" i="1"/>
  <c r="H11" i="1"/>
  <c r="K37" i="1"/>
  <c r="K33" i="1"/>
  <c r="K23" i="1"/>
  <c r="K16" i="1"/>
  <c r="K18" i="1"/>
  <c r="K233" i="1"/>
  <c r="G209" i="1"/>
  <c r="G88" i="1"/>
  <c r="K203" i="1"/>
  <c r="K13" i="1"/>
  <c r="K173" i="1"/>
  <c r="K174" i="1"/>
  <c r="K175" i="1"/>
  <c r="G44" i="1"/>
  <c r="C135" i="1"/>
  <c r="G120" i="1"/>
  <c r="K141" i="1"/>
  <c r="K142" i="1"/>
  <c r="K143" i="1"/>
  <c r="K145" i="1"/>
  <c r="K150" i="1"/>
  <c r="K151" i="1"/>
  <c r="K152" i="1"/>
  <c r="K153" i="1"/>
  <c r="K140" i="1"/>
  <c r="K144" i="1"/>
  <c r="K120" i="1" l="1"/>
  <c r="K155" i="1"/>
  <c r="G11" i="1"/>
  <c r="K11" i="1" s="1"/>
  <c r="C244" i="1"/>
  <c r="C209" i="1"/>
  <c r="K209" i="1" s="1"/>
  <c r="K238" i="1"/>
  <c r="G42" i="1"/>
  <c r="K42" i="1" s="1"/>
  <c r="K176" i="1"/>
  <c r="K129" i="1"/>
  <c r="C88" i="1"/>
  <c r="K88" i="1" s="1"/>
  <c r="K44" i="1"/>
  <c r="K147" i="1"/>
  <c r="G135" i="1"/>
  <c r="K244" i="1" l="1"/>
  <c r="K135" i="1"/>
</calcChain>
</file>

<file path=xl/sharedStrings.xml><?xml version="1.0" encoding="utf-8"?>
<sst xmlns="http://schemas.openxmlformats.org/spreadsheetml/2006/main" count="316" uniqueCount="301">
  <si>
    <t>№ строки</t>
  </si>
  <si>
    <t>Всего</t>
  </si>
  <si>
    <t>федеральный бюджет</t>
  </si>
  <si>
    <t>областной бюджет</t>
  </si>
  <si>
    <t>местный бюджет</t>
  </si>
  <si>
    <t>Наименование муниципальной программы и плановых мероприятий</t>
  </si>
  <si>
    <t>Всего            в тыс руб.</t>
  </si>
  <si>
    <t>В том числе по источникам финансирования (в тыс.руб.)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</si>
  <si>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</si>
  <si>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 том числе </t>
  </si>
  <si>
    <t>Фактически произведенные расходы</t>
  </si>
  <si>
    <t>% выполнения</t>
  </si>
  <si>
    <t>Причины невыполнения</t>
  </si>
  <si>
    <t>Наименование объектов</t>
  </si>
  <si>
    <t>Всего, в том числе:</t>
  </si>
  <si>
    <t>план</t>
  </si>
  <si>
    <t xml:space="preserve">факт </t>
  </si>
  <si>
    <t>Местный бюджет</t>
  </si>
  <si>
    <t>Областной бюджет</t>
  </si>
  <si>
    <t>Федеральный бюджет</t>
  </si>
  <si>
    <t>Всего по муниципальной программе "Развитие информационного общества городского округа ЗАТО свободный"</t>
  </si>
  <si>
    <t>Создание сооружения связи для оказания услуги высокоскоростного доступа к Интернет-ресурсу для жителей, предприятий и учреждений городского округа</t>
  </si>
  <si>
    <t>Всего по муниципальной программе "Комплексное развитие жизнедеятельности детей в городском округе ЗАТО Свободный"</t>
  </si>
  <si>
    <t>2.1.</t>
  </si>
  <si>
    <t>1.1.</t>
  </si>
  <si>
    <t>Строительство детского сада на 160 мест</t>
  </si>
  <si>
    <t>(тыс.рублей)</t>
  </si>
  <si>
    <t>Финансирование объектов капитального строительства за счет всех источников ресурсного обеспечения</t>
  </si>
  <si>
    <t>За   9 месяцев   2014 года</t>
  </si>
  <si>
    <t>И.о.Главыадминистрации городского округа ЗАТО Свободный                                                                         Соколов А.В.</t>
  </si>
  <si>
    <t>Начальник отдела социально-экономического развития                                                                                    Шершова Е.Т.</t>
  </si>
  <si>
    <t>Всего по муниципальной программе "Совершенствование социально-экономической политики и эффективности муниципального управления"</t>
  </si>
  <si>
    <t>Подпрограмма "Развитие субъектов малого и среднего предпринимательства"</t>
  </si>
  <si>
    <t>Всего по подпрограмме "Развитие субъектов малого и среднего предпринимательства"</t>
  </si>
  <si>
    <t>Цель: Создание условий для развития малого и среднего предпринимательства</t>
  </si>
  <si>
    <t>Подпрограмма: "Управление муниципальной собственностью"</t>
  </si>
  <si>
    <t>Всего по подпрограмме "Управление муниципальной собственностью"</t>
  </si>
  <si>
    <t>Цель: Повышение эффективности управления муниципальным имуществом</t>
  </si>
  <si>
    <t>Подпрограмма: "Развитие информационного общества"</t>
  </si>
  <si>
    <t>Всего по подпрограмме: "Развитие информационного общества"</t>
  </si>
  <si>
    <t>Цель: Совершенствование системы муниципального управления на основе использования современных информационных и телекоммуникационных технологий</t>
  </si>
  <si>
    <t>Подпрограмма " Создание условий для обеспечения выполнения функций органами местного самоуправления и обеспечения деятельности муниципальных учреждений"</t>
  </si>
  <si>
    <t xml:space="preserve">2. </t>
  </si>
  <si>
    <t>Всего по муниципальной программе " Безопасный город"</t>
  </si>
  <si>
    <t>Подпрограмма "Развитие гражданской обороны"</t>
  </si>
  <si>
    <t>Всего по подпрограмме: "Развитие гражданской обороны"</t>
  </si>
  <si>
    <t>Цель: Создание условий для развития гражданской обороны и обеспечения безопасности населения</t>
  </si>
  <si>
    <t>Подпрограмма "Защита населения от чрезвычайных ситуаций природного и техногенного характера"</t>
  </si>
  <si>
    <t>Всего по подпрограмме:" Защита населения от чрезвычайных ситуаций природного и техногенного характера"</t>
  </si>
  <si>
    <t>Цель: Создание эффективной системы обеспечения природно-техногенной безопасности населения</t>
  </si>
  <si>
    <t>Подпрограмма "Обеспечение пожарной безопасности"</t>
  </si>
  <si>
    <t>Всего по подпрограмме "Обеспечение пожарной безопасности"</t>
  </si>
  <si>
    <t>Цель: Создание и обеспечение необходимых условий для укрепления противопожарной безопасности</t>
  </si>
  <si>
    <t>Подпрограмма "Профилактика правонарушений"</t>
  </si>
  <si>
    <t>Всего по подпрограмме "Профилактика правонарушений"</t>
  </si>
  <si>
    <t>Цель: Формирование эффективной системы профилактики правонарушений</t>
  </si>
  <si>
    <t>Подпрограмма "Профилактика безопасности дорожного движения"</t>
  </si>
  <si>
    <t>Всего по подпрогамме "Профилактика безопасности дорожного движения"</t>
  </si>
  <si>
    <t>Цель: Совершенствование комплексной системы профилактики безопасности дорожного движения</t>
  </si>
  <si>
    <t>Всего по подпрограмме "Профилактика терроризма, экстремизма и гармонизации межэтнических отношений"</t>
  </si>
  <si>
    <t>Цель: Совершенствование системы профилактических мер антитеррористической и антиэкстремистской направленности, предупреждение террористических, экстремистских и ксенофобных проявлений, укрепление и дальнейшее распространение норм и установок толерантного сознания и поведения, формирование уважительного отношения к этнокультурным различиям</t>
  </si>
  <si>
    <t xml:space="preserve">3. </t>
  </si>
  <si>
    <t>Всего по программе "Развитие образования в городском округе ЗАТО Свободный"</t>
  </si>
  <si>
    <t xml:space="preserve">Подпрограмма "Развитие дошкольного образования в городском округе ЗАТО Свободный" </t>
  </si>
  <si>
    <t>Всего по подпрограмме "Развитие дошкольного образования в городском округе ЗАТО Свободный"</t>
  </si>
  <si>
    <t>Цель: Обеспечение доступности дошкоьного образования</t>
  </si>
  <si>
    <t>Всего по подпрограмме "Развитие общего образования в городском округе ЗАТО Свободный"</t>
  </si>
  <si>
    <t>Цель: Обеспечение доступности и качественного общего образования</t>
  </si>
  <si>
    <t>Подпрограмма "Развитие дополнительного образования в городском округе ЗАТО Свободный"</t>
  </si>
  <si>
    <t>Цель: Обеспечение доступности качественных образовательных услуг в сфере дополнительного образования</t>
  </si>
  <si>
    <t>Всего по подпрограмме:Развитие дополнительного образования в городском округе ЗАТО Свободный"</t>
  </si>
  <si>
    <t>Подпрограмма "Другие вопросы в области образования городского округа ЗАТО Свободный"</t>
  </si>
  <si>
    <t>Всего по подпрограмме "Другие вопросы в области образовани городского округа ЗАТО Свободный"</t>
  </si>
  <si>
    <t>Цель: Обеспечение реализации полномочий муниципалитета в сфере управления образованием</t>
  </si>
  <si>
    <t>Подпрограмма "Отдых и оздоровление детей городского округа ЗАТО свободный"</t>
  </si>
  <si>
    <t>Всего по подпрограмме "Отдых и оздоровление детей городского округа ЗАТО Свободный"</t>
  </si>
  <si>
    <t>Цель: Создание условий для сохранения здоровья и развития детей в городском округе ЗАТО Свободный</t>
  </si>
  <si>
    <t>4.</t>
  </si>
  <si>
    <t>Всего по муниципальной программе "Профилактика заболеваний и формирование здорового образа жизни"</t>
  </si>
  <si>
    <t>Подпрограмма "Профилактика ВИЧ-инфекции"</t>
  </si>
  <si>
    <t>Всего по подпрограмма "Профилактика ВИЧ-инфекции"</t>
  </si>
  <si>
    <t>Развитие системы профилактики ВИЧ-инфекции</t>
  </si>
  <si>
    <t>Подпрограмма "Профилактика туберкулеза"</t>
  </si>
  <si>
    <t>Всего по подпрограмме "Профилактика туберкулеза"</t>
  </si>
  <si>
    <t>Цель: Развитие системы профилактики туберкулеза</t>
  </si>
  <si>
    <t>Подпрограмма "Профилактика наркомании и алкоголизма"</t>
  </si>
  <si>
    <t>Всего по подпрограмме "Профилактика наркомании и алкоголизма"</t>
  </si>
  <si>
    <t>Цель: Развитие системы профилактики наркомании и алкоголизма</t>
  </si>
  <si>
    <t>Подпрограмма "Профилактика иных заболеваний и формирование здорового образа жизни"</t>
  </si>
  <si>
    <t>Всего по подпрограмме "Профилактика иных заболеваний и формирование здорового образа жизни"</t>
  </si>
  <si>
    <t>Цель: Развитие системы профилактики заболеваний и формирование у населения навыков здорового образа жизни</t>
  </si>
  <si>
    <t>5.</t>
  </si>
  <si>
    <t>Всего по муниципальной программе "Развитие культуры, спорта и молодежной политики в городском округе ЗАТО Свободный"</t>
  </si>
  <si>
    <t>Подпрограмма "Развитие культуры в городском округе ЗАТО Свободный"</t>
  </si>
  <si>
    <t>Всего по подпрограмме "Развитие культуры в городском округе ЗАТО Свободный"</t>
  </si>
  <si>
    <t>Цель: Обеспечение доступности культурных благ и повышение культурного потенциала</t>
  </si>
  <si>
    <t>Подпрограмма "Развитие физической культуры и спорта"</t>
  </si>
  <si>
    <t>Всего по подпрограмме "Развитие физичекой культуры и спорта"</t>
  </si>
  <si>
    <t>Цель: Создание условий для приобщения населения к регулярным занятиям физической культурой и спортом"</t>
  </si>
  <si>
    <t>Организация и проведение мероприятий, направленных на привлечение населения к массовым занятиям спортом</t>
  </si>
  <si>
    <t>Подпрограмма"Реализация молодежной политики в городском округе ЗАТО Свободный"</t>
  </si>
  <si>
    <t>Всего по подпрограмме "Реализация молодежной политики в городском округе ЗАТО Свободный"</t>
  </si>
  <si>
    <t>Цель: Создание благоприятных условий для гражданского становления и самореализации молодежи, поддержка и развитие молодежных инициатив</t>
  </si>
  <si>
    <t>Подпрограмма "Патриотическое воспитание детей и молодежи городского округа ЗАТО Свободный"</t>
  </si>
  <si>
    <t>Всего по подпрограмме "Патриотическое воспитание детей и молодежи городского округа ЗАТО Свободный"</t>
  </si>
  <si>
    <t>Цель: Развитие системы патриотического воспитания детей и молодежи</t>
  </si>
  <si>
    <t>6.</t>
  </si>
  <si>
    <t xml:space="preserve">Всего по муниципальной программе "Развитие городского хозяйства" </t>
  </si>
  <si>
    <t>Подпрограмма " Обеспечение качества условий проживания населения и улучшение жилищных условий"</t>
  </si>
  <si>
    <t>Всего по подпрограмме "Обеспечение  качества условий проживания населения и улучшение жилищных условий"</t>
  </si>
  <si>
    <t>Цель: Повышение качества и безопасности проживания населения</t>
  </si>
  <si>
    <t>Подпрограмма "Развитие коммунальной инфраструктуры"</t>
  </si>
  <si>
    <t>Всего по подпрограмме "Развитие коммунальной инфраструктуры"</t>
  </si>
  <si>
    <t>Цель: Повышение надежности систем и качества предоставляемых коммунальных услуг</t>
  </si>
  <si>
    <t>Цель: Повышение уровня благоустройства городского округа</t>
  </si>
  <si>
    <t>Подпрограмма "Развитие дорожной деятельности"</t>
  </si>
  <si>
    <t>Всего по подпрограмме "Развитие дорожной деятельности"</t>
  </si>
  <si>
    <t>Цель: Сохранение и развитие автомобильных дорог и улично-дорожной сети</t>
  </si>
  <si>
    <t xml:space="preserve">ИТОГО: </t>
  </si>
  <si>
    <t>1.2.</t>
  </si>
  <si>
    <t>1.3.</t>
  </si>
  <si>
    <t>1.4.</t>
  </si>
  <si>
    <t>1.1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</si>
  <si>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</si>
  <si>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</si>
  <si>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</si>
  <si>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</si>
  <si>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</si>
  <si>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</si>
  <si>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</si>
  <si>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</si>
  <si>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</si>
  <si>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</si>
  <si>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</si>
  <si>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</si>
  <si>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</si>
  <si>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</si>
  <si>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5.1.</t>
  </si>
  <si>
    <t>5.2.</t>
  </si>
  <si>
    <t>5.3.</t>
  </si>
  <si>
    <t>5.4.</t>
  </si>
  <si>
    <t>6.1.</t>
  </si>
  <si>
    <t>6.2.</t>
  </si>
  <si>
    <t>6.3.</t>
  </si>
  <si>
    <t>6.4.</t>
  </si>
  <si>
    <t>Подпрограмма "Профилактика терроризма, экстремизма и гармонизации межэтнических отношений"</t>
  </si>
  <si>
    <t>Подпрограмма "Развитие общего образования в городском округе ЗАТО Свободный"</t>
  </si>
  <si>
    <t>Всего по подпрограмме:  "Создание условий для обеспечения выполнения функций органами местного самоуправления и обеспечения деятельности муниципальных учреждений"</t>
  </si>
  <si>
    <t>Задача 1: Повышение эффективности работы органов местного самоуправления на основе совершенствования информационно-технической инфраструктуры органов местного самоуправления</t>
  </si>
  <si>
    <t>Задача 2: Повышение качества и доступности предоставления государственных и муниципальных услуг</t>
  </si>
  <si>
    <t>Цель 1. Повышение эффективноси муниципального управления.</t>
  </si>
  <si>
    <t>Задача 1. Создание условий для повышения эффективности деятельности органов местного самоуправления</t>
  </si>
  <si>
    <t>Всего по подпрограмме "Формирование комфортной городской среды"</t>
  </si>
  <si>
    <t>Задача 2. Реализация первоочередных мер по противопожарной защите жилья, муниципальных учреждений, объектов образования, культуры, иных объектов массового нахождения людей.</t>
  </si>
  <si>
    <t>Мероприятие 1:Обеспечение реализации мероприятий по гражданской обороне</t>
  </si>
  <si>
    <t>Задача 1. Организация и осуществление мероприятий по гражданской обороне</t>
  </si>
  <si>
    <t>Задача 1. Организация и осуществление мероприятий по предупреждению и ликвидации чрезвычайных ситуаций  природного и техногенного характера.</t>
  </si>
  <si>
    <t>Мероприятие 1:Обеспечение реализации мероприятий по предупреждению и ликвидации чрезвычайных ситуаций природного и техногенного характера.</t>
  </si>
  <si>
    <t>Задача 2. Обеспечение безопасности гидротехнических соружений</t>
  </si>
  <si>
    <t xml:space="preserve">Мероприятие 1: Ремонт гидротехнического сооружения ГТС "Ива" </t>
  </si>
  <si>
    <t>Задача 3. Повышение готовности к реагированию на угрозу или возникновение чрезвычайных ситуаций</t>
  </si>
  <si>
    <t>Мероприятие 1: Обеспечение деятельности единой дежурно-диспетчерской службы</t>
  </si>
  <si>
    <t>Задача 1. Совершенствование противопожарной пропаганды при использовании средств массовой информации, наглядной агитации, листовок</t>
  </si>
  <si>
    <t>Мероприятие 1: Информирование населения по вопросам предупреждения и ликвидации чрезвычайных ситуаций природного и техногенного характера.</t>
  </si>
  <si>
    <t>Мероприятие 1:Обеспечение реализации первоочередных мер по противопожарной защите</t>
  </si>
  <si>
    <t>Задача 1. Развитие системы профилактики правонарушений.</t>
  </si>
  <si>
    <t>Мероприятие 1:Информационно-пропагандистское сопровождение мероприятий по профилактике правонарушений</t>
  </si>
  <si>
    <t>Задача 2. Развитие системы профилактики правонарушений в подростковой среде.</t>
  </si>
  <si>
    <t>Мероприятие 1:Проведение профилактической работы среди подростков и в образовательном учреждении</t>
  </si>
  <si>
    <t>Мероприятие 1: Информационно-пропагандистское сопровождение мероприятий по профилактике дорожно-транспортного травматизма</t>
  </si>
  <si>
    <t>Задача 1: Организация профилактики дорожно-транспортного травматизма.</t>
  </si>
  <si>
    <t>Задача 2: Повышение качества профилактики детского дорожно-транспортного травматизма.</t>
  </si>
  <si>
    <t>Мероприятие 1: Проведение профилактической работы среди подростков и в образовательном учреждении</t>
  </si>
  <si>
    <t>Мероприятие 1:Информационно-пропагандистское сопровождение мероприятий  по профилактике терроризма в молодежной среде.</t>
  </si>
  <si>
    <t>Задача 2. Усиление информационно-пропагандистской деятельности, направленной на противодействие экстремизму</t>
  </si>
  <si>
    <t>Задача 1. Усиление информационно-пропагандистской деятельности, направленной на противодействие терроризму</t>
  </si>
  <si>
    <t>Задача 3. Усиление информационно-пропагандистской деятельности, направленной на укрепление межнационального и межконфессионального согласия</t>
  </si>
  <si>
    <t>Мероприятие 1:Информационно-пропагандистское сопровождение мероприятий  по профилактике экстремизма в молодежной среде.</t>
  </si>
  <si>
    <t>Мероприятие 1:Информационно-пропагандистское сопровождение мероприятий  по укреплению межнационального и межконфессионного согласия</t>
  </si>
  <si>
    <t>Исполнитель: Лупашко Л.В.</t>
  </si>
  <si>
    <t>Мероприятие 1:Пропаганда и популяризация предпринимательской деятельности</t>
  </si>
  <si>
    <t>Задача 1: Стимулирование развития, популяризация предпринимательской деятельности</t>
  </si>
  <si>
    <t>Задача 1: Создание условий для исполнения полномочий органами местного самоуправления</t>
  </si>
  <si>
    <t>Мероприятие 1:Установление координат границ земельных участков под объектами муниципальной собственности</t>
  </si>
  <si>
    <t>Задача 2 : Повышение доходностиот использования и реализации муниципального имущества</t>
  </si>
  <si>
    <t>Мероприятие 1: Организация и проведение оценки рыночной стоимости арендной платы объектов муниципальной собственности, рыночной стоимости объектов муниципальной собственности подлежащей приватизации</t>
  </si>
  <si>
    <t>Задача 3: Обеспечение содержания и сохранности объектов муниципальной собственности</t>
  </si>
  <si>
    <t xml:space="preserve">Мероприятие 1:Осуществление обязанностей собственника по содержанию и сохранности муниципального имущества </t>
  </si>
  <si>
    <t>Задача 4:  Увеличение количества объектов муниципальной недвижимости, прошедших государственную регистрацию прав</t>
  </si>
  <si>
    <t>Мероприятие 1: Разработка технических паспортов и планов объектов муниципальной недвижимости</t>
  </si>
  <si>
    <t>Мероприятие 1: Развитие информационно-коммуникационных технологий</t>
  </si>
  <si>
    <t>Мероприятие 2:Информирование населения о социально-экономическом и культурном развитии городского округа, доведение иной официальной информации</t>
  </si>
  <si>
    <t>Мероприятие 1:Обеспечение работы  центра общественного доступа к сети интернет</t>
  </si>
  <si>
    <t>Мероприятие 1: Обеспечение деятельности органов местного самоуправления и муниципальных учреждений</t>
  </si>
  <si>
    <t>Мероприятие 2:Организация мероприятий по повышению квалификации и образовательного уровня выборных должностных лиц и муниципальных служащих органов местного самоуправления</t>
  </si>
  <si>
    <t>Задача 1: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</si>
  <si>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Мероприятие 1:Строительство детского дошкольного образовательного учреждения на 160 мест</t>
  </si>
  <si>
    <t>Мероприятие 2:Финансово обеспечение государственных гарантий реализации прав на получение общедоступного дошкольного образования в муниципальных дошкольных образовательных организациях</t>
  </si>
  <si>
    <t>Мероприятие 3:Организация и обеспечение получения дошкольного образования, создание условий для присмотра и ухода за детьми, содержание детей в муниципальных дошкольных организациях</t>
  </si>
  <si>
    <t>Задача 2: Создание безопасных условий обучения в муниципальных дошкольных образовательных организациях</t>
  </si>
  <si>
    <t>Мероприятие 1:Организация и проведение мероприятий по приведению в соответствии с требованиями пожарной безопасности и санитарного законодательства зданий и помещений, в которых размещаются в муниципальные дошкольные образовательные учреждения</t>
  </si>
  <si>
    <t>Задача 1: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организациях.</t>
  </si>
  <si>
    <t xml:space="preserve">Мероприятие 1:Финансовое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</t>
  </si>
  <si>
    <t>Задача 2: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</si>
  <si>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Мероприятие 1:Организация предоставления общего образования и создание условий для содержания детей и муниципальных общеобразовательных организациях</t>
  </si>
  <si>
    <t>Задача 3: Создание условий обучения в муниципальных общеобразовательных организациях</t>
  </si>
  <si>
    <t>Задача 4:Осуществление мероприятий по организации питания в муниципальных общеобразовательных организациях</t>
  </si>
  <si>
    <t>Мероприятие 1:Организация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учреждения</t>
  </si>
  <si>
    <t>Мероприятие 1:Организация питания обучающихся в муниципальных общеобразовательных организациях</t>
  </si>
  <si>
    <t>Задача 1: Развитие системы дополнительного образования детей.</t>
  </si>
  <si>
    <t xml:space="preserve">Мероприятие 1:Финансове обеспечение государственных гарантий прав на получений общедоступного и бесплатного дополнительного образования в муниципальных организациях дополнительного образования </t>
  </si>
  <si>
    <t>Мероприятие 2:Финансове  обеспечение мероприятий, связанных с поддержкой и выявлением талантливых воспитаников в муниципальных организациях дополнительного образования</t>
  </si>
  <si>
    <t>Задача 2: Создание безопасных условий обучения в муниципальных организациях дополнительного образования</t>
  </si>
  <si>
    <r>
      <t>Мероприятие 1</t>
    </r>
    <r>
      <rPr>
        <b/>
        <sz val="12"/>
        <rFont val="Times New Roman"/>
        <family val="1"/>
        <charset val="204"/>
      </rPr>
      <t>:</t>
    </r>
    <r>
      <rPr>
        <sz val="12"/>
        <rFont val="Times New Roman"/>
        <family val="1"/>
        <charset val="204"/>
      </rPr>
      <t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</t>
    </r>
  </si>
  <si>
    <t>Задача 1:  Обеспечение доступности качественных образовательных услуг в сфере образования городского округа ЗАТО Свободный</t>
  </si>
  <si>
    <t>Мероприятие 1:Организация и проведение мероприятий, направленных на повышение качества образовательных услуг.</t>
  </si>
  <si>
    <t>Задача 2: Обеспечение проведения муниципальных мероприятий в системе дошкольного, общего и дополнительного образования</t>
  </si>
  <si>
    <t>Задача 3: Выявление и поддержка талантливых детей, обучающихся по программам дошкольного, общего и дополнительного образования в образовательных учреждениях городского округа ЗАТО Свободный</t>
  </si>
  <si>
    <t>Мероприятие 1:Организация и проведение мероприятий, направленных на выявление и поддержку талантливых детей.</t>
  </si>
  <si>
    <t>Задача 1: Организация отдыха и оздоровления детей городского округа ЗАТО свободный</t>
  </si>
  <si>
    <t>Мероприятие 1:Организация отдыха детей в оздоровительных организациях и санаторно-курортных учреждениях</t>
  </si>
  <si>
    <t>Задача 2: Создание условий для организации досуга детей и развития малозатратных форм отдыха</t>
  </si>
  <si>
    <t>Мероприятие 1:Проведение мероприятий для организации досуга детей и развития малозатратных форм отдыха</t>
  </si>
  <si>
    <t>Задача 1: Создание постоянно действующей информационно-пропагандистской системы, направленной на профилактику ВИЧ-инфекции</t>
  </si>
  <si>
    <t>Мероприятие 1:Организация и проведение санитарно-просвитительской работы по вопросу профилактики ВИЧ-инфекции (выступление на телевидение, размещение статей в средствах массовой информации, показ видеороликов на мультимедийном экране, проведение лекций, классных часов, родительских собраний, изготовление и приобретение стендов)</t>
  </si>
  <si>
    <t>Мероприятие 2:Подготовка и проведение флеш-моб акций, акций, выставок, приуроченных к Всемирному Дню борьбы со СПИДОМ-1 декабря</t>
  </si>
  <si>
    <t>Мероприятие 3:Подготовка и проведение конкурса социальной рекламы</t>
  </si>
  <si>
    <t>Мероприятие 4:Подготовка и проведение конкурса конкурса плакатов "Мы -  за жизнь"</t>
  </si>
  <si>
    <t>Мероприятие 5:Организация и проведение информационной кампани по профилактике ВИЧ-инфекции</t>
  </si>
  <si>
    <t>Мероприятие 6:Проведение спортивных мероприятий под эгидой борьбы со СПИДом</t>
  </si>
  <si>
    <t>Задача 1:Создание постоянно действующей информационно-пропагандистской системы, направленной на профилактику туберкулеза</t>
  </si>
  <si>
    <t>Мероприятие 1:Организация и проведения санитарно-просветительской работы по вопросу профилактики туберкулеза</t>
  </si>
  <si>
    <t>Мероприятие 3:Организация и проведение информационной каипании по профилактике туберкулеза</t>
  </si>
  <si>
    <t>Мероприятие 2:Подготовка и проведение флеш-моб акций, акций, приуроченных к Всемирному дню боьбы с туберкулезом</t>
  </si>
  <si>
    <t>Мероприятие 4:Проведение спортивных мероприятий под эгидой борьбы с туберкулезом</t>
  </si>
  <si>
    <t>Задача 1: Создание постоянно действующей информационно-пропагандистской системы, направленной на профилактику наркомании и алкоголизма</t>
  </si>
  <si>
    <t>Мероприятие 1:Организация и проведение санитарно-гигиенического воспитания населения</t>
  </si>
  <si>
    <t>Мероприятие 2:Проведение акций, приуроченных к Международному дню борьбы с употреблением наркотиков и их незаконным оборотом</t>
  </si>
  <si>
    <t>Мероприятие 3:Проведение акций, флешмоб акций, направленных на профилактику наркомании и алкоголизма в подростковой среде</t>
  </si>
  <si>
    <t>Мероприятие 4:Организация и проведение конкурса социальной рекламы по профилактике употребления ПАВ</t>
  </si>
  <si>
    <t>Мероприятие 5:Организация и проведение акций, приуроченных к Дню трезвости</t>
  </si>
  <si>
    <t>Мероприятие 6:Организация и проведение конкурса рисунков на асфальте "Мое счастливое будущее"</t>
  </si>
  <si>
    <t>Мероприятие 7:Организация и проведение информационной кампании по профилактике наромании и алкоголизма</t>
  </si>
  <si>
    <t>Задача 1: Создание постоянно действующейинформационно-пропагандистской системы, направленной на профилактику заболеваний и формирование здорового образа жизни</t>
  </si>
  <si>
    <t>Мероприятие 1:Организация и проведение санитарно-гигиенического воспитания населения по вопросам гигиены человека. Профилактики инфекционных заболеваний, формирования навыков ЗОЖ, рационального питания, вреда курения</t>
  </si>
  <si>
    <t>Мероприятие 2:Организация и проведение флешмобакций, акций, пруроченных к Всемирному дню без табачного дыма</t>
  </si>
  <si>
    <t>Мероприятие 3:Организация и проведение спортивных мероприятий</t>
  </si>
  <si>
    <t>Мероприятие 4:Организация и проведение флешмобакций "МОЛОДЕЖЬ ЗА ЗОЖ"</t>
  </si>
  <si>
    <t>Мероприятие 5:Организация и проведение акций, направленных на предупреждение заболеваний, установок на здоровый образ жизни</t>
  </si>
  <si>
    <t>Мероприятие 6:Организация и проведение информационной кампании по вопросам гигиены человека, профилактике инфекционных заболеваний, формированию навыков ЗОЖ, рациональному питанию, о вреде курения</t>
  </si>
  <si>
    <t>Задача 1:Создание условий для культурно-творческой деятельности и самореализации граждан</t>
  </si>
  <si>
    <t>Мероприятие 1:Организация и проведение культурно-массовых мероприятий</t>
  </si>
  <si>
    <t>Задача 2: Повышение доступности и качества услуг, оказываемых населению в сфере культуры</t>
  </si>
  <si>
    <t>Мероприятие 1:Обеспечение деятельности учреждений культуры</t>
  </si>
  <si>
    <t>Мероприятие 2:Приведение в соответствие с требованиями санитарного и пожарного законодательства зданий сооружений и помещений учреждений культуры</t>
  </si>
  <si>
    <t>Задача 3: Создание условий для сохранения и развития кадрового потенциала в сфере культуры</t>
  </si>
  <si>
    <t>Мероприятие 1:Оплата труда работников учреждений культуры</t>
  </si>
  <si>
    <t>Задача 1: Повышение мотивации граждан к регулярным занятиям физической культурой и спортом</t>
  </si>
  <si>
    <t xml:space="preserve">Мероприятие 1:Организация и проведение спортивно-массовых мероприятий </t>
  </si>
  <si>
    <t>Задача 2: Привлечение населения к занятиям физической культурой и спортом</t>
  </si>
  <si>
    <t>Задача 1:  Формирование целостной системы поддержки инициативной и талантливой молодежи, обладающей лидерскими навыками</t>
  </si>
  <si>
    <t>Мероприятие 1:Организация и проведение мероприятий для молодежи, в том числе, направленных на развитие инициативы и лидерских качеств у молодежи</t>
  </si>
  <si>
    <t>Мероприятие 2:Организация  и проведение в ГО ЗАТО Свободный мероприятий в рамках развития общественных объединений</t>
  </si>
  <si>
    <t>Задача 2: Формирование ценностных установок на создание семьи, ответственного материнства и отцовства</t>
  </si>
  <si>
    <t>Мероприятие 1:Организация и проведение мероприятий, направленных на поддержку семейных ценностей</t>
  </si>
  <si>
    <t>Задача 1: Гражданско-патриотическое воспитание молодежи, содействие формированию правовых, культурных ценностей в молодежной среде</t>
  </si>
  <si>
    <t xml:space="preserve">Мероприятие 1:Организация и проведение мероприятий патриотической направленности </t>
  </si>
  <si>
    <t>Задача 2: Развитие военно-патриотического направления воспитания молодежи городского округа ЗАТО Свободный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</si>
  <si>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Мероприятие 1:Организация и проведение мероприятий по допризывной подготовке молодежи к военной службе</t>
  </si>
  <si>
    <t>Задача 1: Обеспечение комфортных условий проживания, повышения качества и условий жизни населения</t>
  </si>
  <si>
    <t>Мероприятие 1:Обеспечение проведения капитального ремонта в муниципальном жилищном фонде</t>
  </si>
  <si>
    <t>Мероприятие 2:Обеспечение выполнения функций собственника жилых помещений по внесению взносов на капитальный ремонт общего имущества многоквартирных домов</t>
  </si>
  <si>
    <t>Задача 2: Повышение энергоэффективности использования энергетических ресурсов в жилищной сфере</t>
  </si>
  <si>
    <t>Мероприятие 1:Оснащение индивидуальными приборами учета муниципальных квартир городского округа ЗАТО Свободный</t>
  </si>
  <si>
    <t>Задача 3: Исполнение иных полномочий в жилищной сфере</t>
  </si>
  <si>
    <t>Мероприятие 1:Обеспечение иных полномочий в жилищной сфере</t>
  </si>
  <si>
    <t>Задача 1: Обеспечение развития коммунальных систем и повышение качества предоставляемых коммунальных услуг</t>
  </si>
  <si>
    <t>Мероприятие 1:Строительство комплекса очистных сооружений бытовой канализации</t>
  </si>
  <si>
    <t>Мероприятие 2:Устройство уличного освещения</t>
  </si>
  <si>
    <t>Задача 2: Повышение энергоэффективности использования энергетических ресурсов в коммунальной сфере</t>
  </si>
  <si>
    <t>Мероприятие 1:Установка частного преобразователя на оборудовании котельной № 88,89</t>
  </si>
  <si>
    <t>Задача 3: Исполнение иных полномочий в сфере коммунального хозяйства</t>
  </si>
  <si>
    <t>Мероприятие 1:Обеспечение исполнения иных полномочий в сфере коммунального хозяйства</t>
  </si>
  <si>
    <t>Задача 1: Обеспечение санитарно-эпидемиологичекого состояния и благоустройства территории городского округа</t>
  </si>
  <si>
    <t>Задача 1: Обеспечение проведения ремонта и повышения качества содержания автомобильных дорог и улично-дорожной сети</t>
  </si>
  <si>
    <t>Мероприятие 1:Обеспечение содержания дорог и улично-дорожной сети</t>
  </si>
  <si>
    <t xml:space="preserve">Мероприятие 2:Капитальный ремонт улично-дорожной сети </t>
  </si>
  <si>
    <t>Сумма расходов, предусмотренных на реализацию муниципальной программы на 2018 год</t>
  </si>
  <si>
    <t>Задача 4: Выявление и поддержка талантливых детей, обучающихся по программам общедоступного и бесплатного общего образования в муниципальных общеобразовательных учреждениях</t>
  </si>
  <si>
    <t>Мероприятие 1.Организация и проведение мероприятий направленных на выявление и поддержку талантливых детей</t>
  </si>
  <si>
    <t>Мероприятие 1: Проведение муниципальных мероприятий в образовательных учреждениях</t>
  </si>
  <si>
    <t>Мероприятие 3: Обеспечение проведения капитального ремонта и модернизации объектов коммунальной инфраструктуры в сфере водоснабжения, теплоснабжения, электроснабжения</t>
  </si>
  <si>
    <t>тыс. руб.</t>
  </si>
  <si>
    <t>Подпрограмма: "Формирование современной городской среды"</t>
  </si>
  <si>
    <t>Мероприятие 2: Приобретение дорожных знаков</t>
  </si>
  <si>
    <t>Мероприятие 1:Обеспечение выполнения багоустройства территории</t>
  </si>
  <si>
    <t xml:space="preserve">Глава администрации городского округа ЗАТО Свободный </t>
  </si>
  <si>
    <t>Мероприятие 1.1.:Строительство комплекса очистных сооружений бытовой канализации (проектная документация и прочие работы, не относящиеся к капитальным вложениям)</t>
  </si>
  <si>
    <t>Мероприятие 8:Обеспечение санитарно-противоэпидемического благополучия и профилактика инфекционных заболеваний, мероприятия по пропаганде донорства крови и ее компонентов, проведение акарицидных, дератизационных, дезинсекционных мероприятий</t>
  </si>
  <si>
    <t>А.А. Матвеев</t>
  </si>
  <si>
    <t>Выполнение мероприятий муниципальных программ за 4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</si>
</sst>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165" fontId="5" fillId="0" borderId="2" xfId="0" applyNumberFormat="1" applyFont="1" applyFill="1" applyBorder="1"/>
    <xf numFmtId="165" fontId="3" fillId="0" borderId="2" xfId="0" applyNumberFormat="1" applyFont="1" applyFill="1" applyBorder="1"/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/>
    <xf numFmtId="0" fontId="0" fillId="0" borderId="0" xfId="0" applyFill="1"/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165" fontId="3" fillId="0" borderId="1" xfId="0" applyNumberFormat="1" applyFont="1" applyFill="1" applyBorder="1"/>
    <xf numFmtId="165" fontId="5" fillId="0" borderId="1" xfId="0" applyNumberFormat="1" applyFont="1" applyFill="1" applyBorder="1"/>
    <xf numFmtId="165" fontId="3" fillId="0" borderId="1" xfId="0" applyNumberFormat="1" applyFont="1" applyFill="1" applyBorder="1" applyAlignment="1">
      <alignment wrapText="1"/>
    </xf>
    <xf numFmtId="0" fontId="5" fillId="0" borderId="1" xfId="0" applyFont="1" applyFill="1" applyBorder="1"/>
    <xf numFmtId="0" fontId="7" fillId="0" borderId="0" xfId="0" applyFont="1" applyFill="1"/>
    <xf numFmtId="0" fontId="3" fillId="0" borderId="0" xfId="0" applyFont="1" applyFill="1"/>
    <xf numFmtId="164" fontId="3" fillId="0" borderId="0" xfId="0" applyNumberFormat="1" applyFont="1" applyFill="1"/>
    <xf numFmtId="164" fontId="0" fillId="0" borderId="0" xfId="0" applyNumberFormat="1" applyFill="1"/>
    <xf numFmtId="0" fontId="0" fillId="0" borderId="0" xfId="0" applyFont="1" applyFill="1"/>
    <xf numFmtId="0" fontId="3" fillId="0" borderId="0" xfId="0" applyFont="1" applyFill="1" applyAlignment="1">
      <alignment wrapText="1"/>
    </xf>
    <xf numFmtId="0" fontId="3" fillId="0" borderId="3" xfId="0" applyFont="1" applyFill="1" applyBorder="1"/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wrapText="1"/>
    </xf>
    <xf numFmtId="164" fontId="3" fillId="0" borderId="2" xfId="0" applyNumberFormat="1" applyFont="1" applyFill="1" applyBorder="1"/>
    <xf numFmtId="0" fontId="3" fillId="0" borderId="3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165" fontId="6" fillId="0" borderId="1" xfId="0" applyNumberFormat="1" applyFont="1" applyFill="1" applyBorder="1"/>
    <xf numFmtId="0" fontId="6" fillId="0" borderId="1" xfId="0" applyFont="1" applyFill="1" applyBorder="1"/>
    <xf numFmtId="165" fontId="6" fillId="0" borderId="2" xfId="0" applyNumberFormat="1" applyFont="1" applyFill="1" applyBorder="1"/>
    <xf numFmtId="0" fontId="0" fillId="0" borderId="1" xfId="0" applyFill="1" applyBorder="1"/>
    <xf numFmtId="2" fontId="3" fillId="0" borderId="1" xfId="0" applyNumberFormat="1" applyFont="1" applyFill="1" applyBorder="1" applyAlignment="1">
      <alignment wrapText="1"/>
    </xf>
    <xf numFmtId="0" fontId="9" fillId="0" borderId="0" xfId="0" applyFont="1" applyFill="1"/>
    <xf numFmtId="165" fontId="3" fillId="2" borderId="1" xfId="0" applyNumberFormat="1" applyFont="1" applyFill="1" applyBorder="1"/>
    <xf numFmtId="165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/>
    <xf numFmtId="49" fontId="3" fillId="2" borderId="1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164" fontId="5" fillId="3" borderId="1" xfId="0" applyNumberFormat="1" applyFont="1" applyFill="1" applyBorder="1"/>
    <xf numFmtId="165" fontId="5" fillId="3" borderId="2" xfId="0" applyNumberFormat="1" applyFont="1" applyFill="1" applyBorder="1"/>
    <xf numFmtId="165" fontId="3" fillId="3" borderId="1" xfId="0" applyNumberFormat="1" applyFont="1" applyFill="1" applyBorder="1" applyAlignment="1">
      <alignment wrapText="1"/>
    </xf>
    <xf numFmtId="164" fontId="5" fillId="3" borderId="1" xfId="0" applyNumberFormat="1" applyFont="1" applyFill="1" applyBorder="1" applyAlignment="1">
      <alignment wrapText="1"/>
    </xf>
    <xf numFmtId="165" fontId="5" fillId="3" borderId="1" xfId="0" applyNumberFormat="1" applyFont="1" applyFill="1" applyBorder="1" applyAlignment="1">
      <alignment wrapText="1"/>
    </xf>
    <xf numFmtId="164" fontId="3" fillId="3" borderId="1" xfId="0" applyNumberFormat="1" applyFont="1" applyFill="1" applyBorder="1" applyAlignment="1">
      <alignment wrapText="1"/>
    </xf>
    <xf numFmtId="165" fontId="6" fillId="3" borderId="1" xfId="0" applyNumberFormat="1" applyFont="1" applyFill="1" applyBorder="1"/>
    <xf numFmtId="0" fontId="3" fillId="3" borderId="1" xfId="0" applyFont="1" applyFill="1" applyBorder="1"/>
    <xf numFmtId="165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center" vertical="center" wrapText="1"/>
    </xf>
    <xf numFmtId="16" fontId="3" fillId="0" borderId="4" xfId="0" applyNumberFormat="1" applyFont="1" applyFill="1" applyBorder="1" applyAlignment="1">
      <alignment wrapText="1"/>
    </xf>
    <xf numFmtId="164" fontId="3" fillId="0" borderId="5" xfId="0" applyNumberFormat="1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left" wrapText="1"/>
    </xf>
    <xf numFmtId="0" fontId="3" fillId="0" borderId="6" xfId="0" applyFont="1" applyFill="1" applyBorder="1" applyAlignment="1">
      <alignment wrapText="1"/>
    </xf>
    <xf numFmtId="164" fontId="3" fillId="0" borderId="6" xfId="0" applyNumberFormat="1" applyFont="1" applyFill="1" applyBorder="1"/>
    <xf numFmtId="0" fontId="5" fillId="3" borderId="1" xfId="0" applyFont="1" applyFill="1" applyBorder="1" applyAlignment="1">
      <alignment horizontal="center" vertical="center"/>
    </xf>
    <xf numFmtId="165" fontId="3" fillId="0" borderId="2" xfId="1" applyNumberFormat="1" applyFont="1" applyFill="1" applyBorder="1"/>
    <xf numFmtId="165" fontId="0" fillId="0" borderId="1" xfId="0" applyNumberFormat="1" applyFont="1" applyFill="1" applyBorder="1"/>
    <xf numFmtId="165" fontId="10" fillId="0" borderId="2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/>
    <xf numFmtId="165" fontId="3" fillId="0" borderId="1" xfId="0" applyNumberFormat="1" applyFont="1" applyFill="1" applyBorder="1" applyAlignment="1"/>
    <xf numFmtId="0" fontId="3" fillId="0" borderId="1" xfId="0" applyFont="1" applyFill="1" applyBorder="1" applyAlignment="1">
      <alignment vertical="top"/>
    </xf>
    <xf numFmtId="0" fontId="3" fillId="4" borderId="1" xfId="0" applyFont="1" applyFill="1" applyBorder="1"/>
    <xf numFmtId="0" fontId="5" fillId="4" borderId="1" xfId="0" applyFont="1" applyFill="1" applyBorder="1"/>
    <xf numFmtId="164" fontId="5" fillId="4" borderId="1" xfId="0" applyNumberFormat="1" applyFont="1" applyFill="1" applyBorder="1"/>
    <xf numFmtId="165" fontId="5" fillId="4" borderId="2" xfId="0" applyNumberFormat="1" applyFont="1" applyFill="1" applyBorder="1"/>
    <xf numFmtId="16" fontId="3" fillId="5" borderId="1" xfId="0" applyNumberFormat="1" applyFont="1" applyFill="1" applyBorder="1"/>
    <xf numFmtId="0" fontId="3" fillId="5" borderId="1" xfId="0" applyFont="1" applyFill="1" applyBorder="1" applyAlignment="1">
      <alignment wrapText="1"/>
    </xf>
    <xf numFmtId="164" fontId="3" fillId="5" borderId="1" xfId="0" applyNumberFormat="1" applyFont="1" applyFill="1" applyBorder="1"/>
    <xf numFmtId="165" fontId="3" fillId="5" borderId="2" xfId="0" applyNumberFormat="1" applyFont="1" applyFill="1" applyBorder="1"/>
    <xf numFmtId="165" fontId="3" fillId="5" borderId="2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2" fontId="3" fillId="0" borderId="3" xfId="0" applyNumberFormat="1" applyFont="1" applyFill="1" applyBorder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2" fontId="3" fillId="0" borderId="5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5" fontId="10" fillId="0" borderId="4" xfId="0" applyNumberFormat="1" applyFont="1" applyFill="1" applyBorder="1" applyAlignment="1">
      <alignment horizontal="center" wrapText="1"/>
    </xf>
    <xf numFmtId="165" fontId="10" fillId="0" borderId="2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" xfId="0" applyFont="1" applyBorder="1"/>
    <xf numFmtId="0" fontId="3" fillId="0" borderId="7" xfId="0" applyFont="1" applyBorder="1"/>
    <xf numFmtId="0" fontId="3" fillId="0" borderId="5" xfId="0" applyFont="1" applyBorder="1"/>
    <xf numFmtId="0" fontId="3" fillId="0" borderId="8" xfId="0" applyFont="1" applyBorder="1"/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8"/>
  <sheetViews>
    <sheetView tabSelected="1" zoomScale="80" zoomScaleNormal="80" workbookViewId="0">
      <selection activeCell="B1" sqref="B1:L1"/>
    </sheetView>
  </sheetViews>
  <sheetFormatPr defaultRowHeight="15.75" x14ac:dyDescent="0.25"/>
  <cols>
    <col min="1" max="1" width="6.7109375" style="21" customWidth="1"/>
    <col min="2" max="2" width="41" style="13" customWidth="1"/>
    <col min="3" max="3" width="13.5703125" style="13" customWidth="1"/>
    <col min="4" max="4" width="12.5703125" style="13" customWidth="1"/>
    <col min="5" max="5" width="11.28515625" style="13" customWidth="1"/>
    <col min="6" max="6" width="12" style="13" customWidth="1"/>
    <col min="7" max="8" width="14.140625" style="13" customWidth="1"/>
    <col min="9" max="9" width="11.42578125" style="13" customWidth="1"/>
    <col min="10" max="10" width="11.7109375" style="13" customWidth="1"/>
    <col min="11" max="11" width="12.28515625" style="13" customWidth="1"/>
    <col min="12" max="12" width="13" style="13" customWidth="1"/>
    <col min="13" max="16384" width="9.140625" style="13"/>
  </cols>
  <sheetData>
    <row r="1" spans="1:14" ht="49.5" customHeight="1" x14ac:dyDescent="0.3">
      <c r="B1" s="110" t="s">
        <v>300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3" spans="1:14" x14ac:dyDescent="0.25">
      <c r="K3" s="111" t="s">
        <v>292</v>
      </c>
      <c r="L3" s="111"/>
    </row>
    <row r="4" spans="1:14" ht="37.5" customHeight="1" x14ac:dyDescent="0.2">
      <c r="A4" s="112" t="s">
        <v>0</v>
      </c>
      <c r="B4" s="104" t="s">
        <v>5</v>
      </c>
      <c r="C4" s="102" t="s">
        <v>287</v>
      </c>
      <c r="D4" s="103"/>
      <c r="E4" s="103"/>
      <c r="F4" s="103"/>
      <c r="G4" s="127" t="s">
        <v>10</v>
      </c>
      <c r="H4" s="128"/>
      <c r="I4" s="128"/>
      <c r="J4" s="129"/>
      <c r="K4" s="121" t="s">
        <v>11</v>
      </c>
      <c r="L4" s="104" t="s">
        <v>12</v>
      </c>
    </row>
    <row r="5" spans="1:14" ht="24" customHeight="1" x14ac:dyDescent="0.2">
      <c r="A5" s="113"/>
      <c r="B5" s="105"/>
      <c r="C5" s="107" t="s">
        <v>6</v>
      </c>
      <c r="D5" s="102" t="s">
        <v>9</v>
      </c>
      <c r="E5" s="103"/>
      <c r="F5" s="103"/>
      <c r="G5" s="124" t="s">
        <v>1</v>
      </c>
      <c r="H5" s="102" t="s">
        <v>7</v>
      </c>
      <c r="I5" s="103"/>
      <c r="J5" s="103"/>
      <c r="K5" s="122"/>
      <c r="L5" s="105"/>
    </row>
    <row r="6" spans="1:14" ht="12.75" customHeight="1" x14ac:dyDescent="0.2">
      <c r="A6" s="113"/>
      <c r="B6" s="105"/>
      <c r="C6" s="108"/>
      <c r="D6" s="104" t="s">
        <v>4</v>
      </c>
      <c r="E6" s="104" t="s">
        <v>3</v>
      </c>
      <c r="F6" s="107" t="s">
        <v>2</v>
      </c>
      <c r="G6" s="125"/>
      <c r="H6" s="104" t="s">
        <v>4</v>
      </c>
      <c r="I6" s="104" t="s">
        <v>3</v>
      </c>
      <c r="J6" s="107" t="s">
        <v>2</v>
      </c>
      <c r="K6" s="122"/>
      <c r="L6" s="105"/>
    </row>
    <row r="7" spans="1:14" ht="4.5" customHeight="1" x14ac:dyDescent="0.2">
      <c r="A7" s="113"/>
      <c r="B7" s="105"/>
      <c r="C7" s="108"/>
      <c r="D7" s="105"/>
      <c r="E7" s="105"/>
      <c r="F7" s="108"/>
      <c r="G7" s="125"/>
      <c r="H7" s="105"/>
      <c r="I7" s="105"/>
      <c r="J7" s="108"/>
      <c r="K7" s="122"/>
      <c r="L7" s="105"/>
    </row>
    <row r="8" spans="1:14" ht="12.75" x14ac:dyDescent="0.2">
      <c r="A8" s="113"/>
      <c r="B8" s="105"/>
      <c r="C8" s="108"/>
      <c r="D8" s="105"/>
      <c r="E8" s="105"/>
      <c r="F8" s="108"/>
      <c r="G8" s="125"/>
      <c r="H8" s="105"/>
      <c r="I8" s="105"/>
      <c r="J8" s="108"/>
      <c r="K8" s="122"/>
      <c r="L8" s="105"/>
    </row>
    <row r="9" spans="1:14" ht="12.75" x14ac:dyDescent="0.2">
      <c r="A9" s="113"/>
      <c r="B9" s="105"/>
      <c r="C9" s="108"/>
      <c r="D9" s="105"/>
      <c r="E9" s="105"/>
      <c r="F9" s="108"/>
      <c r="G9" s="125"/>
      <c r="H9" s="105"/>
      <c r="I9" s="105"/>
      <c r="J9" s="108"/>
      <c r="K9" s="122"/>
      <c r="L9" s="105"/>
    </row>
    <row r="10" spans="1:14" ht="12.75" x14ac:dyDescent="0.2">
      <c r="A10" s="114"/>
      <c r="B10" s="106"/>
      <c r="C10" s="109"/>
      <c r="D10" s="106"/>
      <c r="E10" s="106"/>
      <c r="F10" s="109"/>
      <c r="G10" s="126"/>
      <c r="H10" s="106"/>
      <c r="I10" s="106"/>
      <c r="J10" s="109"/>
      <c r="K10" s="123"/>
      <c r="L10" s="106"/>
    </row>
    <row r="11" spans="1:14" ht="84.75" customHeight="1" x14ac:dyDescent="0.25">
      <c r="A11" s="64">
        <v>1</v>
      </c>
      <c r="B11" s="46" t="s">
        <v>31</v>
      </c>
      <c r="C11" s="47">
        <f>D11+E11+F11</f>
        <v>23938.623500000002</v>
      </c>
      <c r="D11" s="47">
        <f t="shared" ref="D11:J11" si="0">SUM(D13+D18+D29+D37)</f>
        <v>23938.623500000002</v>
      </c>
      <c r="E11" s="47">
        <f t="shared" si="0"/>
        <v>0</v>
      </c>
      <c r="F11" s="47">
        <f t="shared" si="0"/>
        <v>0</v>
      </c>
      <c r="G11" s="47">
        <f t="shared" si="0"/>
        <v>22148.131399999998</v>
      </c>
      <c r="H11" s="47">
        <f>H13+H18+H29+H37</f>
        <v>22148.131399999998</v>
      </c>
      <c r="I11" s="47">
        <f t="shared" si="0"/>
        <v>0</v>
      </c>
      <c r="J11" s="47">
        <f t="shared" si="0"/>
        <v>0</v>
      </c>
      <c r="K11" s="48">
        <f>G11/C11</f>
        <v>0.92520488490075448</v>
      </c>
      <c r="L11" s="48"/>
    </row>
    <row r="12" spans="1:14" ht="20.25" customHeight="1" x14ac:dyDescent="0.25">
      <c r="A12" s="43" t="s">
        <v>122</v>
      </c>
      <c r="B12" s="90" t="s">
        <v>32</v>
      </c>
      <c r="C12" s="91"/>
      <c r="D12" s="91"/>
      <c r="E12" s="91"/>
      <c r="F12" s="91"/>
      <c r="G12" s="91"/>
      <c r="H12" s="91"/>
      <c r="I12" s="91"/>
      <c r="J12" s="91"/>
      <c r="K12" s="91"/>
      <c r="L12" s="92"/>
    </row>
    <row r="13" spans="1:14" ht="49.5" customHeight="1" x14ac:dyDescent="0.25">
      <c r="A13" s="76"/>
      <c r="B13" s="77" t="s">
        <v>33</v>
      </c>
      <c r="C13" s="78">
        <f>D13+E13</f>
        <v>90</v>
      </c>
      <c r="D13" s="78">
        <f>D16</f>
        <v>90</v>
      </c>
      <c r="E13" s="78">
        <f>E16</f>
        <v>0</v>
      </c>
      <c r="F13" s="78">
        <f>SUM(F16)</f>
        <v>0</v>
      </c>
      <c r="G13" s="78">
        <f>H13+I13+J13</f>
        <v>87</v>
      </c>
      <c r="H13" s="78">
        <f>H16</f>
        <v>87</v>
      </c>
      <c r="I13" s="78">
        <f>I16</f>
        <v>0</v>
      </c>
      <c r="J13" s="78">
        <f>SUM(J16)</f>
        <v>0</v>
      </c>
      <c r="K13" s="79">
        <f>G13/C13</f>
        <v>0.96666666666666667</v>
      </c>
      <c r="L13" s="80"/>
    </row>
    <row r="14" spans="1:14" ht="21.75" customHeight="1" x14ac:dyDescent="0.25">
      <c r="A14" s="15"/>
      <c r="B14" s="115" t="s">
        <v>34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7"/>
    </row>
    <row r="15" spans="1:14" ht="20.25" customHeight="1" x14ac:dyDescent="0.25">
      <c r="A15" s="15"/>
      <c r="B15" s="93" t="s">
        <v>181</v>
      </c>
      <c r="C15" s="94"/>
      <c r="D15" s="94"/>
      <c r="E15" s="94"/>
      <c r="F15" s="94"/>
      <c r="G15" s="94"/>
      <c r="H15" s="94"/>
      <c r="I15" s="94"/>
      <c r="J15" s="94"/>
      <c r="K15" s="94"/>
      <c r="L15" s="95"/>
      <c r="N15" s="13" t="s">
        <v>8</v>
      </c>
    </row>
    <row r="16" spans="1:14" ht="47.25" x14ac:dyDescent="0.25">
      <c r="A16" s="15"/>
      <c r="B16" s="11" t="s">
        <v>180</v>
      </c>
      <c r="C16" s="12">
        <f>SUM(D16:F16)</f>
        <v>90</v>
      </c>
      <c r="D16" s="12">
        <v>90</v>
      </c>
      <c r="E16" s="12">
        <v>0</v>
      </c>
      <c r="F16" s="12">
        <v>0</v>
      </c>
      <c r="G16" s="12">
        <f>SUM(H16:J16)</f>
        <v>87</v>
      </c>
      <c r="H16" s="12">
        <v>87</v>
      </c>
      <c r="I16" s="12">
        <v>0</v>
      </c>
      <c r="J16" s="12">
        <v>0</v>
      </c>
      <c r="K16" s="10">
        <f>G16/C16</f>
        <v>0.96666666666666667</v>
      </c>
      <c r="L16" s="55"/>
    </row>
    <row r="17" spans="1:12" ht="19.5" customHeight="1" x14ac:dyDescent="0.25">
      <c r="A17" s="42" t="s">
        <v>119</v>
      </c>
      <c r="B17" s="90" t="s">
        <v>35</v>
      </c>
      <c r="C17" s="91"/>
      <c r="D17" s="91"/>
      <c r="E17" s="91"/>
      <c r="F17" s="91"/>
      <c r="G17" s="91"/>
      <c r="H17" s="91"/>
      <c r="I17" s="91"/>
      <c r="J17" s="91"/>
      <c r="K17" s="91"/>
      <c r="L17" s="92"/>
    </row>
    <row r="18" spans="1:12" ht="45.75" customHeight="1" x14ac:dyDescent="0.25">
      <c r="A18" s="15"/>
      <c r="B18" s="11" t="s">
        <v>36</v>
      </c>
      <c r="C18" s="12">
        <f>D18+E18+F18</f>
        <v>1184.4555</v>
      </c>
      <c r="D18" s="12">
        <f>SUM(D21+D23+D25+D27)</f>
        <v>1184.4555</v>
      </c>
      <c r="E18" s="12">
        <f>SUM(E21+E25+E27)</f>
        <v>0</v>
      </c>
      <c r="F18" s="12">
        <f>SUM(F21+F25+F27)</f>
        <v>0</v>
      </c>
      <c r="G18" s="12">
        <f>SUM(G21+G23+G25+G27)</f>
        <v>1100.79802</v>
      </c>
      <c r="H18" s="12">
        <f>SUM(H21+H23+H25+H27)</f>
        <v>1100.79802</v>
      </c>
      <c r="I18" s="12">
        <f>SUM(I21+I25+I27)</f>
        <v>0</v>
      </c>
      <c r="J18" s="12">
        <f>SUM(J21+J25+J27)</f>
        <v>0</v>
      </c>
      <c r="K18" s="10">
        <f>G18/C18</f>
        <v>0.92937051666356396</v>
      </c>
      <c r="L18" s="16"/>
    </row>
    <row r="19" spans="1:12" ht="19.5" customHeight="1" x14ac:dyDescent="0.25">
      <c r="A19" s="15"/>
      <c r="B19" s="93" t="s">
        <v>37</v>
      </c>
      <c r="C19" s="94"/>
      <c r="D19" s="94"/>
      <c r="E19" s="94"/>
      <c r="F19" s="94"/>
      <c r="G19" s="94"/>
      <c r="H19" s="94"/>
      <c r="I19" s="94"/>
      <c r="J19" s="94"/>
      <c r="K19" s="94"/>
      <c r="L19" s="95"/>
    </row>
    <row r="20" spans="1:12" ht="21" customHeight="1" x14ac:dyDescent="0.25">
      <c r="A20" s="15"/>
      <c r="B20" s="93" t="s">
        <v>182</v>
      </c>
      <c r="C20" s="94"/>
      <c r="D20" s="94"/>
      <c r="E20" s="94"/>
      <c r="F20" s="94"/>
      <c r="G20" s="94"/>
      <c r="H20" s="94"/>
      <c r="I20" s="94"/>
      <c r="J20" s="94"/>
      <c r="K20" s="94"/>
      <c r="L20" s="95"/>
    </row>
    <row r="21" spans="1:12" ht="63" customHeight="1" x14ac:dyDescent="0.25">
      <c r="A21" s="15"/>
      <c r="B21" s="11" t="s">
        <v>183</v>
      </c>
      <c r="C21" s="12">
        <f>D21+E21+F21</f>
        <v>0</v>
      </c>
      <c r="D21" s="12">
        <v>0</v>
      </c>
      <c r="E21" s="12">
        <v>0</v>
      </c>
      <c r="F21" s="12">
        <v>0</v>
      </c>
      <c r="G21" s="12">
        <f>SUM(H21:J21)</f>
        <v>0</v>
      </c>
      <c r="H21" s="12">
        <v>0</v>
      </c>
      <c r="I21" s="12">
        <v>0</v>
      </c>
      <c r="J21" s="12">
        <v>0</v>
      </c>
      <c r="K21" s="10"/>
      <c r="L21" s="16"/>
    </row>
    <row r="22" spans="1:12" ht="22.5" customHeight="1" x14ac:dyDescent="0.2">
      <c r="A22" s="14"/>
      <c r="B22" s="87" t="s">
        <v>184</v>
      </c>
      <c r="C22" s="88"/>
      <c r="D22" s="88"/>
      <c r="E22" s="88"/>
      <c r="F22" s="88"/>
      <c r="G22" s="88"/>
      <c r="H22" s="88"/>
      <c r="I22" s="88"/>
      <c r="J22" s="88"/>
      <c r="K22" s="88"/>
      <c r="L22" s="89"/>
    </row>
    <row r="23" spans="1:12" ht="116.25" customHeight="1" x14ac:dyDescent="0.25">
      <c r="A23" s="14"/>
      <c r="B23" s="44" t="s">
        <v>185</v>
      </c>
      <c r="C23" s="56">
        <f>D23+E23+F23</f>
        <v>284.23149999999998</v>
      </c>
      <c r="D23" s="56">
        <v>284.23149999999998</v>
      </c>
      <c r="E23" s="56">
        <v>0</v>
      </c>
      <c r="F23" s="56">
        <v>0</v>
      </c>
      <c r="G23" s="56">
        <f>H23+I23+J23</f>
        <v>136.69999999999999</v>
      </c>
      <c r="H23" s="56">
        <v>136.69999999999999</v>
      </c>
      <c r="I23" s="56">
        <v>0</v>
      </c>
      <c r="J23" s="56">
        <v>0</v>
      </c>
      <c r="K23" s="9">
        <f>G23/C23</f>
        <v>0.48094598944874162</v>
      </c>
      <c r="L23" s="17"/>
    </row>
    <row r="24" spans="1:12" ht="22.5" customHeight="1" x14ac:dyDescent="0.2">
      <c r="A24" s="14"/>
      <c r="B24" s="87" t="s">
        <v>186</v>
      </c>
      <c r="C24" s="88"/>
      <c r="D24" s="88"/>
      <c r="E24" s="88"/>
      <c r="F24" s="88"/>
      <c r="G24" s="88"/>
      <c r="H24" s="88"/>
      <c r="I24" s="88"/>
      <c r="J24" s="88"/>
      <c r="K24" s="88"/>
      <c r="L24" s="89"/>
    </row>
    <row r="25" spans="1:12" ht="72" customHeight="1" x14ac:dyDescent="0.25">
      <c r="A25" s="15"/>
      <c r="B25" s="11" t="s">
        <v>187</v>
      </c>
      <c r="C25" s="12">
        <f>SUM(D25:F25)</f>
        <v>900.22400000000005</v>
      </c>
      <c r="D25" s="12">
        <v>900.22400000000005</v>
      </c>
      <c r="E25" s="12">
        <v>0</v>
      </c>
      <c r="F25" s="12">
        <v>0</v>
      </c>
      <c r="G25" s="12">
        <f>SUM(H25:J25)</f>
        <v>964.09802000000002</v>
      </c>
      <c r="H25" s="12">
        <v>964.09802000000002</v>
      </c>
      <c r="I25" s="12">
        <v>0</v>
      </c>
      <c r="J25" s="12">
        <v>0</v>
      </c>
      <c r="K25" s="10">
        <f>G25/C25</f>
        <v>1.0709534738020758</v>
      </c>
      <c r="L25" s="16"/>
    </row>
    <row r="26" spans="1:12" ht="20.25" customHeight="1" x14ac:dyDescent="0.25">
      <c r="A26" s="15"/>
      <c r="B26" s="93" t="s">
        <v>188</v>
      </c>
      <c r="C26" s="94"/>
      <c r="D26" s="94"/>
      <c r="E26" s="94"/>
      <c r="F26" s="94"/>
      <c r="G26" s="94"/>
      <c r="H26" s="94"/>
      <c r="I26" s="94"/>
      <c r="J26" s="94"/>
      <c r="K26" s="94"/>
      <c r="L26" s="95"/>
    </row>
    <row r="27" spans="1:12" ht="50.25" customHeight="1" x14ac:dyDescent="0.25">
      <c r="A27" s="15"/>
      <c r="B27" s="11" t="s">
        <v>189</v>
      </c>
      <c r="C27" s="12">
        <f>SUM(D27:F27)</f>
        <v>0</v>
      </c>
      <c r="D27" s="12">
        <v>0</v>
      </c>
      <c r="E27" s="12">
        <v>0</v>
      </c>
      <c r="F27" s="12">
        <v>0</v>
      </c>
      <c r="G27" s="12">
        <f>SUM(H27:J27)</f>
        <v>0</v>
      </c>
      <c r="H27" s="12">
        <v>0</v>
      </c>
      <c r="I27" s="12">
        <v>0</v>
      </c>
      <c r="J27" s="12">
        <v>0</v>
      </c>
      <c r="K27" s="10"/>
      <c r="L27" s="16"/>
    </row>
    <row r="28" spans="1:12" ht="23.25" customHeight="1" x14ac:dyDescent="0.25">
      <c r="A28" s="42" t="s">
        <v>120</v>
      </c>
      <c r="B28" s="90" t="s">
        <v>38</v>
      </c>
      <c r="C28" s="91"/>
      <c r="D28" s="91"/>
      <c r="E28" s="91"/>
      <c r="F28" s="91"/>
      <c r="G28" s="91"/>
      <c r="H28" s="91"/>
      <c r="I28" s="91"/>
      <c r="J28" s="91"/>
      <c r="K28" s="91"/>
      <c r="L28" s="92"/>
    </row>
    <row r="29" spans="1:12" ht="36" customHeight="1" x14ac:dyDescent="0.25">
      <c r="A29" s="15"/>
      <c r="B29" s="11" t="s">
        <v>39</v>
      </c>
      <c r="C29" s="12">
        <f t="shared" ref="C29:J29" si="1">SUM(C32:C35)</f>
        <v>2250.6259999999997</v>
      </c>
      <c r="D29" s="12">
        <f t="shared" si="1"/>
        <v>2250.6259999999997</v>
      </c>
      <c r="E29" s="12">
        <f t="shared" si="1"/>
        <v>0</v>
      </c>
      <c r="F29" s="12">
        <f t="shared" si="1"/>
        <v>0</v>
      </c>
      <c r="G29" s="12">
        <f t="shared" si="1"/>
        <v>2196.4583699999998</v>
      </c>
      <c r="H29" s="12">
        <f t="shared" si="1"/>
        <v>2196.4583699999998</v>
      </c>
      <c r="I29" s="12">
        <f t="shared" si="1"/>
        <v>0</v>
      </c>
      <c r="J29" s="12">
        <f t="shared" si="1"/>
        <v>0</v>
      </c>
      <c r="K29" s="10">
        <f>G29/C29</f>
        <v>0.97593219397625375</v>
      </c>
      <c r="L29" s="16"/>
    </row>
    <row r="30" spans="1:12" ht="27" customHeight="1" x14ac:dyDescent="0.25">
      <c r="A30" s="15"/>
      <c r="B30" s="93" t="s">
        <v>40</v>
      </c>
      <c r="C30" s="94"/>
      <c r="D30" s="94"/>
      <c r="E30" s="94"/>
      <c r="F30" s="94"/>
      <c r="G30" s="94"/>
      <c r="H30" s="94"/>
      <c r="I30" s="94"/>
      <c r="J30" s="94"/>
      <c r="K30" s="94"/>
      <c r="L30" s="95"/>
    </row>
    <row r="31" spans="1:12" ht="30.75" customHeight="1" x14ac:dyDescent="0.25">
      <c r="A31" s="15"/>
      <c r="B31" s="93" t="s">
        <v>148</v>
      </c>
      <c r="C31" s="94"/>
      <c r="D31" s="94"/>
      <c r="E31" s="94"/>
      <c r="F31" s="94"/>
      <c r="G31" s="94"/>
      <c r="H31" s="94"/>
      <c r="I31" s="94"/>
      <c r="J31" s="94"/>
      <c r="K31" s="94"/>
      <c r="L31" s="95"/>
    </row>
    <row r="32" spans="1:12" ht="48.75" customHeight="1" x14ac:dyDescent="0.25">
      <c r="A32" s="15"/>
      <c r="B32" s="11" t="s">
        <v>190</v>
      </c>
      <c r="C32" s="12">
        <f>SUM(D32:F32)</f>
        <v>1083.0260000000001</v>
      </c>
      <c r="D32" s="12">
        <v>1083.0260000000001</v>
      </c>
      <c r="E32" s="12">
        <v>0</v>
      </c>
      <c r="F32" s="12">
        <v>0</v>
      </c>
      <c r="G32" s="12">
        <f>SUM(H32:J32)</f>
        <v>1034.8565000000001</v>
      </c>
      <c r="H32" s="12">
        <v>1034.8565000000001</v>
      </c>
      <c r="I32" s="12">
        <v>0</v>
      </c>
      <c r="J32" s="12">
        <v>0</v>
      </c>
      <c r="K32" s="10">
        <f>G32/C32</f>
        <v>0.95552322843588244</v>
      </c>
      <c r="L32" s="16"/>
    </row>
    <row r="33" spans="1:14" ht="84" customHeight="1" x14ac:dyDescent="0.25">
      <c r="A33" s="15"/>
      <c r="B33" s="11" t="s">
        <v>191</v>
      </c>
      <c r="C33" s="12">
        <f>SUM(D33:F33)</f>
        <v>1155</v>
      </c>
      <c r="D33" s="12">
        <v>1155</v>
      </c>
      <c r="E33" s="12">
        <v>0</v>
      </c>
      <c r="F33" s="12">
        <v>0</v>
      </c>
      <c r="G33" s="12">
        <f>SUM(H33:J33)</f>
        <v>1149.0018700000001</v>
      </c>
      <c r="H33" s="12">
        <v>1149.0018700000001</v>
      </c>
      <c r="I33" s="12">
        <v>0</v>
      </c>
      <c r="J33" s="12">
        <v>0</v>
      </c>
      <c r="K33" s="10">
        <f>G33/C33</f>
        <v>0.99480681385281389</v>
      </c>
      <c r="L33" s="18"/>
      <c r="N33" s="23"/>
    </row>
    <row r="34" spans="1:14" ht="26.25" customHeight="1" x14ac:dyDescent="0.25">
      <c r="A34" s="15"/>
      <c r="B34" s="93" t="s">
        <v>149</v>
      </c>
      <c r="C34" s="94"/>
      <c r="D34" s="94"/>
      <c r="E34" s="94"/>
      <c r="F34" s="94"/>
      <c r="G34" s="94"/>
      <c r="H34" s="94"/>
      <c r="I34" s="94"/>
      <c r="J34" s="94"/>
      <c r="K34" s="94"/>
      <c r="L34" s="95"/>
    </row>
    <row r="35" spans="1:14" ht="45.75" customHeight="1" x14ac:dyDescent="0.25">
      <c r="A35" s="15"/>
      <c r="B35" s="25" t="s">
        <v>192</v>
      </c>
      <c r="C35" s="12">
        <f>SUM(D35:F35)</f>
        <v>12.6</v>
      </c>
      <c r="D35" s="12">
        <v>12.6</v>
      </c>
      <c r="E35" s="12">
        <v>0</v>
      </c>
      <c r="F35" s="12">
        <v>0</v>
      </c>
      <c r="G35" s="12">
        <f>SUM(H35:J35)</f>
        <v>12.6</v>
      </c>
      <c r="H35" s="12">
        <v>12.6</v>
      </c>
      <c r="I35" s="12">
        <v>0</v>
      </c>
      <c r="J35" s="12">
        <v>0</v>
      </c>
      <c r="K35" s="10">
        <f>G35/C35</f>
        <v>1</v>
      </c>
      <c r="L35" s="18"/>
    </row>
    <row r="36" spans="1:14" ht="33.950000000000003" customHeight="1" x14ac:dyDescent="0.25">
      <c r="A36" s="42" t="s">
        <v>121</v>
      </c>
      <c r="B36" s="90" t="s">
        <v>41</v>
      </c>
      <c r="C36" s="91"/>
      <c r="D36" s="91"/>
      <c r="E36" s="91"/>
      <c r="F36" s="91"/>
      <c r="G36" s="91"/>
      <c r="H36" s="91"/>
      <c r="I36" s="91"/>
      <c r="J36" s="91"/>
      <c r="K36" s="91"/>
      <c r="L36" s="92"/>
    </row>
    <row r="37" spans="1:14" ht="99" customHeight="1" x14ac:dyDescent="0.25">
      <c r="A37" s="19"/>
      <c r="B37" s="11" t="s">
        <v>147</v>
      </c>
      <c r="C37" s="12">
        <f t="shared" ref="C37:J37" si="2">SUM(C40+C41)</f>
        <v>20413.542000000001</v>
      </c>
      <c r="D37" s="12">
        <f t="shared" si="2"/>
        <v>20413.542000000001</v>
      </c>
      <c r="E37" s="12">
        <f t="shared" si="2"/>
        <v>0</v>
      </c>
      <c r="F37" s="12">
        <f t="shared" si="2"/>
        <v>0</v>
      </c>
      <c r="G37" s="12">
        <f t="shared" si="2"/>
        <v>18763.87501</v>
      </c>
      <c r="H37" s="12">
        <f t="shared" si="2"/>
        <v>18763.87501</v>
      </c>
      <c r="I37" s="12">
        <f t="shared" si="2"/>
        <v>0</v>
      </c>
      <c r="J37" s="12">
        <f t="shared" si="2"/>
        <v>0</v>
      </c>
      <c r="K37" s="10">
        <f>G37/C37</f>
        <v>0.91918761624023892</v>
      </c>
      <c r="L37" s="67"/>
    </row>
    <row r="38" spans="1:14" ht="17.25" customHeight="1" x14ac:dyDescent="0.25">
      <c r="A38" s="15"/>
      <c r="B38" s="93" t="s">
        <v>150</v>
      </c>
      <c r="C38" s="94"/>
      <c r="D38" s="94"/>
      <c r="E38" s="94"/>
      <c r="F38" s="94"/>
      <c r="G38" s="94"/>
      <c r="H38" s="94"/>
      <c r="I38" s="94"/>
      <c r="J38" s="94"/>
      <c r="K38" s="94"/>
      <c r="L38" s="95"/>
    </row>
    <row r="39" spans="1:14" ht="19.5" customHeight="1" x14ac:dyDescent="0.25">
      <c r="A39" s="15"/>
      <c r="B39" s="93" t="s">
        <v>151</v>
      </c>
      <c r="C39" s="94"/>
      <c r="D39" s="94"/>
      <c r="E39" s="94"/>
      <c r="F39" s="94"/>
      <c r="G39" s="94"/>
      <c r="H39" s="94"/>
      <c r="I39" s="94"/>
      <c r="J39" s="94"/>
      <c r="K39" s="94"/>
      <c r="L39" s="95"/>
    </row>
    <row r="40" spans="1:14" ht="45.75" customHeight="1" x14ac:dyDescent="0.25">
      <c r="A40" s="19"/>
      <c r="B40" s="57" t="s">
        <v>193</v>
      </c>
      <c r="C40" s="12">
        <f>SUM(D40:F40)</f>
        <v>20155.542000000001</v>
      </c>
      <c r="D40" s="12">
        <v>20155.542000000001</v>
      </c>
      <c r="E40" s="12">
        <v>0</v>
      </c>
      <c r="F40" s="12">
        <v>0</v>
      </c>
      <c r="G40" s="12">
        <f>SUM(H40:J40)</f>
        <v>18529.657009999999</v>
      </c>
      <c r="H40" s="12">
        <v>18529.657009999999</v>
      </c>
      <c r="I40" s="12">
        <v>0</v>
      </c>
      <c r="J40" s="12">
        <v>0</v>
      </c>
      <c r="K40" s="10">
        <f>G40/C40</f>
        <v>0.91933310500903409</v>
      </c>
      <c r="L40" s="130"/>
    </row>
    <row r="41" spans="1:14" ht="102" customHeight="1" x14ac:dyDescent="0.25">
      <c r="A41" s="15"/>
      <c r="B41" s="11" t="s">
        <v>194</v>
      </c>
      <c r="C41" s="12">
        <f>SUM(D41:F41)</f>
        <v>258</v>
      </c>
      <c r="D41" s="12">
        <v>258</v>
      </c>
      <c r="E41" s="12">
        <v>0</v>
      </c>
      <c r="F41" s="12">
        <v>0</v>
      </c>
      <c r="G41" s="12">
        <f>SUM(H41:J41)</f>
        <v>234.21799999999999</v>
      </c>
      <c r="H41" s="12">
        <v>234.21799999999999</v>
      </c>
      <c r="I41" s="12">
        <v>0</v>
      </c>
      <c r="J41" s="12">
        <v>0</v>
      </c>
      <c r="K41" s="10">
        <f>G41/C41</f>
        <v>0.90782170542635654</v>
      </c>
      <c r="L41" s="131"/>
    </row>
    <row r="42" spans="1:14" ht="42.75" customHeight="1" x14ac:dyDescent="0.25">
      <c r="A42" s="45" t="s">
        <v>42</v>
      </c>
      <c r="B42" s="46" t="s">
        <v>43</v>
      </c>
      <c r="C42" s="47">
        <f>SUM(C44+C49+C58+C65+C72+C80)</f>
        <v>6181.0779999999995</v>
      </c>
      <c r="D42" s="47">
        <f t="shared" ref="D42:J42" si="3">SUM(D44+D49+D58+D65+D72+D80)</f>
        <v>6181.0779999999995</v>
      </c>
      <c r="E42" s="47">
        <f t="shared" si="3"/>
        <v>0</v>
      </c>
      <c r="F42" s="47">
        <f t="shared" si="3"/>
        <v>0</v>
      </c>
      <c r="G42" s="47">
        <f>H42+I42+J42</f>
        <v>5408.0407299999997</v>
      </c>
      <c r="H42" s="47">
        <f>H44+H49+H58+H65+H72+H80</f>
        <v>5408.0407299999997</v>
      </c>
      <c r="I42" s="47">
        <f t="shared" si="3"/>
        <v>0</v>
      </c>
      <c r="J42" s="47">
        <f t="shared" si="3"/>
        <v>0</v>
      </c>
      <c r="K42" s="48">
        <f>G42/C42</f>
        <v>0.87493487867326702</v>
      </c>
      <c r="L42" s="49"/>
    </row>
    <row r="43" spans="1:14" ht="21.2" customHeight="1" x14ac:dyDescent="0.25">
      <c r="A43" s="42" t="s">
        <v>23</v>
      </c>
      <c r="B43" s="90" t="s">
        <v>44</v>
      </c>
      <c r="C43" s="91"/>
      <c r="D43" s="91"/>
      <c r="E43" s="91"/>
      <c r="F43" s="91"/>
      <c r="G43" s="91"/>
      <c r="H43" s="91"/>
      <c r="I43" s="91"/>
      <c r="J43" s="91"/>
      <c r="K43" s="91"/>
      <c r="L43" s="92"/>
    </row>
    <row r="44" spans="1:14" ht="33.950000000000003" customHeight="1" x14ac:dyDescent="0.25">
      <c r="A44" s="26"/>
      <c r="B44" s="27" t="s">
        <v>45</v>
      </c>
      <c r="C44" s="58">
        <f>SUM(C47)</f>
        <v>276.2</v>
      </c>
      <c r="D44" s="58">
        <f t="shared" ref="D44:J44" si="4">SUM(D47)</f>
        <v>276.2</v>
      </c>
      <c r="E44" s="58">
        <f t="shared" si="4"/>
        <v>0</v>
      </c>
      <c r="F44" s="58">
        <f t="shared" si="4"/>
        <v>0</v>
      </c>
      <c r="G44" s="58">
        <f>H44+I44+J44</f>
        <v>268.44216</v>
      </c>
      <c r="H44" s="58">
        <f>H47</f>
        <v>268.44216</v>
      </c>
      <c r="I44" s="58">
        <f t="shared" si="4"/>
        <v>0</v>
      </c>
      <c r="J44" s="58">
        <f t="shared" si="4"/>
        <v>0</v>
      </c>
      <c r="K44" s="10">
        <f>G44/C44</f>
        <v>0.97191223750905142</v>
      </c>
      <c r="L44" s="18"/>
    </row>
    <row r="45" spans="1:14" ht="18" customHeight="1" x14ac:dyDescent="0.25">
      <c r="A45" s="19"/>
      <c r="B45" s="93" t="s">
        <v>46</v>
      </c>
      <c r="C45" s="94"/>
      <c r="D45" s="94"/>
      <c r="E45" s="94"/>
      <c r="F45" s="94"/>
      <c r="G45" s="94"/>
      <c r="H45" s="94"/>
      <c r="I45" s="94"/>
      <c r="J45" s="94"/>
      <c r="K45" s="94"/>
      <c r="L45" s="95"/>
    </row>
    <row r="46" spans="1:14" ht="20.45" customHeight="1" x14ac:dyDescent="0.25">
      <c r="A46" s="19"/>
      <c r="B46" s="93" t="s">
        <v>155</v>
      </c>
      <c r="C46" s="94"/>
      <c r="D46" s="94"/>
      <c r="E46" s="94"/>
      <c r="F46" s="94"/>
      <c r="G46" s="94"/>
      <c r="H46" s="94"/>
      <c r="I46" s="94"/>
      <c r="J46" s="94"/>
      <c r="K46" s="94"/>
      <c r="L46" s="95"/>
    </row>
    <row r="47" spans="1:14" ht="48.75" customHeight="1" x14ac:dyDescent="0.25">
      <c r="A47" s="15"/>
      <c r="B47" s="11" t="s">
        <v>154</v>
      </c>
      <c r="C47" s="12">
        <f>SUM(D47:F47)</f>
        <v>276.2</v>
      </c>
      <c r="D47" s="12">
        <v>276.2</v>
      </c>
      <c r="E47" s="12">
        <v>0</v>
      </c>
      <c r="F47" s="12">
        <v>0</v>
      </c>
      <c r="G47" s="12">
        <f>H47+I47+J47</f>
        <v>268.44216</v>
      </c>
      <c r="H47" s="12">
        <v>268.44216</v>
      </c>
      <c r="I47" s="12">
        <v>0</v>
      </c>
      <c r="J47" s="12">
        <v>0</v>
      </c>
      <c r="K47" s="10">
        <f>G47/C47</f>
        <v>0.97191223750905142</v>
      </c>
      <c r="L47" s="18"/>
    </row>
    <row r="48" spans="1:14" ht="20.45" customHeight="1" x14ac:dyDescent="0.25">
      <c r="A48" s="42" t="s">
        <v>123</v>
      </c>
      <c r="B48" s="90" t="s">
        <v>47</v>
      </c>
      <c r="C48" s="91"/>
      <c r="D48" s="91"/>
      <c r="E48" s="91"/>
      <c r="F48" s="91"/>
      <c r="G48" s="91"/>
      <c r="H48" s="91"/>
      <c r="I48" s="91"/>
      <c r="J48" s="91"/>
      <c r="K48" s="91"/>
      <c r="L48" s="92"/>
    </row>
    <row r="49" spans="1:12" ht="64.5" customHeight="1" x14ac:dyDescent="0.25">
      <c r="A49" s="15"/>
      <c r="B49" s="11" t="s">
        <v>48</v>
      </c>
      <c r="C49" s="12">
        <f>D49+E49+F49</f>
        <v>5830.8159999999998</v>
      </c>
      <c r="D49" s="12">
        <f>D52+D54+D56</f>
        <v>5830.8159999999998</v>
      </c>
      <c r="E49" s="12">
        <f t="shared" ref="E49:J49" si="5">SUM(E52+E54+E56)</f>
        <v>0</v>
      </c>
      <c r="F49" s="12">
        <f t="shared" si="5"/>
        <v>0</v>
      </c>
      <c r="G49" s="12">
        <f>H49+I49+J49</f>
        <v>5071.8768</v>
      </c>
      <c r="H49" s="12">
        <f>H52+H54+H56</f>
        <v>5071.8768</v>
      </c>
      <c r="I49" s="12">
        <f t="shared" si="5"/>
        <v>0</v>
      </c>
      <c r="J49" s="12">
        <f t="shared" si="5"/>
        <v>0</v>
      </c>
      <c r="K49" s="10">
        <f>G49/C49</f>
        <v>0.86983996751055082</v>
      </c>
      <c r="L49" s="18"/>
    </row>
    <row r="50" spans="1:12" ht="15.75" customHeight="1" x14ac:dyDescent="0.2">
      <c r="A50" s="14"/>
      <c r="B50" s="87" t="s">
        <v>49</v>
      </c>
      <c r="C50" s="88"/>
      <c r="D50" s="88"/>
      <c r="E50" s="88"/>
      <c r="F50" s="88"/>
      <c r="G50" s="88"/>
      <c r="H50" s="88"/>
      <c r="I50" s="88"/>
      <c r="J50" s="88"/>
      <c r="K50" s="88"/>
      <c r="L50" s="89"/>
    </row>
    <row r="51" spans="1:12" ht="32.25" customHeight="1" x14ac:dyDescent="0.25">
      <c r="A51" s="15"/>
      <c r="B51" s="93" t="s">
        <v>156</v>
      </c>
      <c r="C51" s="94"/>
      <c r="D51" s="94"/>
      <c r="E51" s="94"/>
      <c r="F51" s="94"/>
      <c r="G51" s="94"/>
      <c r="H51" s="94"/>
      <c r="I51" s="94"/>
      <c r="J51" s="94"/>
      <c r="K51" s="94"/>
      <c r="L51" s="95"/>
    </row>
    <row r="52" spans="1:12" ht="62.25" customHeight="1" x14ac:dyDescent="0.25">
      <c r="A52" s="15"/>
      <c r="B52" s="11" t="s">
        <v>157</v>
      </c>
      <c r="C52" s="12">
        <f>SUM(D52:F52)</f>
        <v>1007.816</v>
      </c>
      <c r="D52" s="12">
        <v>1007.816</v>
      </c>
      <c r="E52" s="12">
        <v>0</v>
      </c>
      <c r="F52" s="12">
        <v>0</v>
      </c>
      <c r="G52" s="12">
        <f>SUM(H52:J52)</f>
        <v>989.91600000000005</v>
      </c>
      <c r="H52" s="12">
        <v>989.91600000000005</v>
      </c>
      <c r="I52" s="12">
        <v>0</v>
      </c>
      <c r="J52" s="12">
        <v>0</v>
      </c>
      <c r="K52" s="10">
        <f>G52/C52</f>
        <v>0.98223882137215524</v>
      </c>
      <c r="L52" s="18"/>
    </row>
    <row r="53" spans="1:12" ht="21.2" customHeight="1" x14ac:dyDescent="0.25">
      <c r="A53" s="15"/>
      <c r="B53" s="93" t="s">
        <v>158</v>
      </c>
      <c r="C53" s="94"/>
      <c r="D53" s="94"/>
      <c r="E53" s="94"/>
      <c r="F53" s="94"/>
      <c r="G53" s="94"/>
      <c r="H53" s="94"/>
      <c r="I53" s="94"/>
      <c r="J53" s="94"/>
      <c r="K53" s="94"/>
      <c r="L53" s="95"/>
    </row>
    <row r="54" spans="1:12" ht="50.25" customHeight="1" x14ac:dyDescent="0.25">
      <c r="A54" s="14"/>
      <c r="B54" s="59" t="s">
        <v>159</v>
      </c>
      <c r="C54" s="12">
        <f>SUM(D54:F54)</f>
        <v>290</v>
      </c>
      <c r="D54" s="12">
        <v>290</v>
      </c>
      <c r="E54" s="12">
        <v>0</v>
      </c>
      <c r="F54" s="12">
        <v>0</v>
      </c>
      <c r="G54" s="12">
        <f>SUM(H54:J54)</f>
        <v>290</v>
      </c>
      <c r="H54" s="12">
        <v>290</v>
      </c>
      <c r="I54" s="12">
        <v>0</v>
      </c>
      <c r="J54" s="12">
        <v>0</v>
      </c>
      <c r="K54" s="10">
        <f>G54/C54</f>
        <v>1</v>
      </c>
      <c r="L54" s="17"/>
    </row>
    <row r="55" spans="1:12" ht="24.95" customHeight="1" x14ac:dyDescent="0.25">
      <c r="A55" s="15"/>
      <c r="B55" s="93" t="s">
        <v>160</v>
      </c>
      <c r="C55" s="94"/>
      <c r="D55" s="94"/>
      <c r="E55" s="94"/>
      <c r="F55" s="94"/>
      <c r="G55" s="94"/>
      <c r="H55" s="94"/>
      <c r="I55" s="94"/>
      <c r="J55" s="94"/>
      <c r="K55" s="94"/>
      <c r="L55" s="95"/>
    </row>
    <row r="56" spans="1:12" ht="51.75" customHeight="1" x14ac:dyDescent="0.25">
      <c r="A56" s="15"/>
      <c r="B56" s="11" t="s">
        <v>161</v>
      </c>
      <c r="C56" s="12">
        <f>SUM(D56:F56)</f>
        <v>4533</v>
      </c>
      <c r="D56" s="12">
        <v>4533</v>
      </c>
      <c r="E56" s="12">
        <v>0</v>
      </c>
      <c r="F56" s="12">
        <v>0</v>
      </c>
      <c r="G56" s="12">
        <f>SUM(H56:J56)</f>
        <v>3791.9607999999998</v>
      </c>
      <c r="H56" s="12">
        <v>3791.9607999999998</v>
      </c>
      <c r="I56" s="12">
        <v>0</v>
      </c>
      <c r="J56" s="12">
        <v>0</v>
      </c>
      <c r="K56" s="10">
        <f>G56/C56</f>
        <v>0.83652345025369512</v>
      </c>
      <c r="L56" s="16"/>
    </row>
    <row r="57" spans="1:12" ht="22.5" customHeight="1" x14ac:dyDescent="0.2">
      <c r="A57" s="60" t="s">
        <v>124</v>
      </c>
      <c r="B57" s="96" t="s">
        <v>50</v>
      </c>
      <c r="C57" s="97"/>
      <c r="D57" s="97"/>
      <c r="E57" s="97"/>
      <c r="F57" s="97"/>
      <c r="G57" s="97"/>
      <c r="H57" s="97"/>
      <c r="I57" s="97"/>
      <c r="J57" s="97"/>
      <c r="K57" s="97"/>
      <c r="L57" s="98"/>
    </row>
    <row r="58" spans="1:12" ht="53.25" customHeight="1" x14ac:dyDescent="0.25">
      <c r="A58" s="15"/>
      <c r="B58" s="11" t="s">
        <v>51</v>
      </c>
      <c r="C58" s="12">
        <f>SUM(C61+C63)</f>
        <v>13.472000000000001</v>
      </c>
      <c r="D58" s="12">
        <f t="shared" ref="D58:J58" si="6">SUM(D61+D63)</f>
        <v>13.472000000000001</v>
      </c>
      <c r="E58" s="12">
        <f t="shared" si="6"/>
        <v>0</v>
      </c>
      <c r="F58" s="12">
        <f t="shared" si="6"/>
        <v>0</v>
      </c>
      <c r="G58" s="12">
        <f>H58+I58+J58</f>
        <v>11.27177</v>
      </c>
      <c r="H58" s="12">
        <f>H61+H63</f>
        <v>11.27177</v>
      </c>
      <c r="I58" s="12">
        <f t="shared" si="6"/>
        <v>0</v>
      </c>
      <c r="J58" s="12">
        <f t="shared" si="6"/>
        <v>0</v>
      </c>
      <c r="K58" s="10">
        <f>G58/C58</f>
        <v>0.83668126484560568</v>
      </c>
      <c r="L58" s="61"/>
    </row>
    <row r="59" spans="1:12" ht="21.75" customHeight="1" x14ac:dyDescent="0.25">
      <c r="A59" s="15"/>
      <c r="B59" s="93" t="s">
        <v>52</v>
      </c>
      <c r="C59" s="94"/>
      <c r="D59" s="94"/>
      <c r="E59" s="94"/>
      <c r="F59" s="94"/>
      <c r="G59" s="94"/>
      <c r="H59" s="94"/>
      <c r="I59" s="94"/>
      <c r="J59" s="94"/>
      <c r="K59" s="94"/>
      <c r="L59" s="95"/>
    </row>
    <row r="60" spans="1:12" ht="24" customHeight="1" x14ac:dyDescent="0.25">
      <c r="A60" s="15"/>
      <c r="B60" s="84" t="s">
        <v>162</v>
      </c>
      <c r="C60" s="85"/>
      <c r="D60" s="85"/>
      <c r="E60" s="85"/>
      <c r="F60" s="85"/>
      <c r="G60" s="85"/>
      <c r="H60" s="85"/>
      <c r="I60" s="85"/>
      <c r="J60" s="85"/>
      <c r="K60" s="85"/>
      <c r="L60" s="86"/>
    </row>
    <row r="61" spans="1:12" ht="78.75" customHeight="1" x14ac:dyDescent="0.25">
      <c r="A61" s="14"/>
      <c r="B61" s="59" t="s">
        <v>163</v>
      </c>
      <c r="C61" s="12">
        <f>SUM(D61:F61)</f>
        <v>2.2000000000000002</v>
      </c>
      <c r="D61" s="12">
        <v>2.2000000000000002</v>
      </c>
      <c r="E61" s="12">
        <v>0</v>
      </c>
      <c r="F61" s="12">
        <v>0</v>
      </c>
      <c r="G61" s="12">
        <f>SUM(H61:J61)</f>
        <v>0</v>
      </c>
      <c r="H61" s="12">
        <v>0</v>
      </c>
      <c r="I61" s="12">
        <v>0</v>
      </c>
      <c r="J61" s="12">
        <v>0</v>
      </c>
      <c r="K61" s="10">
        <f>G61/C61</f>
        <v>0</v>
      </c>
      <c r="L61" s="17"/>
    </row>
    <row r="62" spans="1:12" ht="44.25" customHeight="1" x14ac:dyDescent="0.2">
      <c r="A62" s="14"/>
      <c r="B62" s="87" t="s">
        <v>153</v>
      </c>
      <c r="C62" s="88"/>
      <c r="D62" s="88"/>
      <c r="E62" s="88"/>
      <c r="F62" s="88"/>
      <c r="G62" s="88"/>
      <c r="H62" s="88"/>
      <c r="I62" s="88"/>
      <c r="J62" s="88"/>
      <c r="K62" s="88"/>
      <c r="L62" s="89"/>
    </row>
    <row r="63" spans="1:12" ht="54.75" customHeight="1" x14ac:dyDescent="0.25">
      <c r="A63" s="15"/>
      <c r="B63" s="11" t="s">
        <v>164</v>
      </c>
      <c r="C63" s="12">
        <f>SUM(D63:F63)</f>
        <v>11.272</v>
      </c>
      <c r="D63" s="12">
        <v>11.272</v>
      </c>
      <c r="E63" s="12">
        <v>0</v>
      </c>
      <c r="F63" s="12">
        <v>0</v>
      </c>
      <c r="G63" s="12">
        <f>SUM(H63:J63)</f>
        <v>11.27177</v>
      </c>
      <c r="H63" s="12">
        <v>11.27177</v>
      </c>
      <c r="I63" s="12">
        <v>0</v>
      </c>
      <c r="J63" s="12">
        <v>0</v>
      </c>
      <c r="K63" s="10"/>
      <c r="L63" s="18"/>
    </row>
    <row r="64" spans="1:12" ht="19.5" customHeight="1" x14ac:dyDescent="0.25">
      <c r="A64" s="42" t="s">
        <v>125</v>
      </c>
      <c r="B64" s="81" t="s">
        <v>53</v>
      </c>
      <c r="C64" s="82"/>
      <c r="D64" s="82"/>
      <c r="E64" s="82"/>
      <c r="F64" s="82"/>
      <c r="G64" s="82"/>
      <c r="H64" s="82"/>
      <c r="I64" s="82"/>
      <c r="J64" s="82"/>
      <c r="K64" s="83"/>
      <c r="L64" s="41"/>
    </row>
    <row r="65" spans="1:12" ht="32.25" customHeight="1" x14ac:dyDescent="0.25">
      <c r="A65" s="15"/>
      <c r="B65" s="62" t="s">
        <v>54</v>
      </c>
      <c r="C65" s="63">
        <f>SUM(C68)</f>
        <v>5</v>
      </c>
      <c r="D65" s="63">
        <f t="shared" ref="D65:J65" si="7">SUM(D68)</f>
        <v>5</v>
      </c>
      <c r="E65" s="63">
        <f t="shared" si="7"/>
        <v>0</v>
      </c>
      <c r="F65" s="63">
        <f t="shared" si="7"/>
        <v>0</v>
      </c>
      <c r="G65" s="63">
        <f t="shared" si="7"/>
        <v>4.2</v>
      </c>
      <c r="H65" s="63">
        <f t="shared" si="7"/>
        <v>4.2</v>
      </c>
      <c r="I65" s="63">
        <f t="shared" si="7"/>
        <v>0</v>
      </c>
      <c r="J65" s="63">
        <f t="shared" si="7"/>
        <v>0</v>
      </c>
      <c r="K65" s="10">
        <f>G65/C65</f>
        <v>0.84000000000000008</v>
      </c>
      <c r="L65" s="18"/>
    </row>
    <row r="66" spans="1:12" ht="18.75" customHeight="1" x14ac:dyDescent="0.25">
      <c r="A66" s="15"/>
      <c r="B66" s="93" t="s">
        <v>55</v>
      </c>
      <c r="C66" s="94"/>
      <c r="D66" s="94"/>
      <c r="E66" s="94"/>
      <c r="F66" s="94"/>
      <c r="G66" s="94"/>
      <c r="H66" s="94"/>
      <c r="I66" s="94"/>
      <c r="J66" s="94"/>
      <c r="K66" s="94"/>
      <c r="L66" s="95"/>
    </row>
    <row r="67" spans="1:12" ht="24" customHeight="1" x14ac:dyDescent="0.2">
      <c r="A67" s="14"/>
      <c r="B67" s="87" t="s">
        <v>165</v>
      </c>
      <c r="C67" s="88"/>
      <c r="D67" s="88"/>
      <c r="E67" s="88"/>
      <c r="F67" s="88"/>
      <c r="G67" s="88"/>
      <c r="H67" s="88"/>
      <c r="I67" s="88"/>
      <c r="J67" s="88"/>
      <c r="K67" s="88"/>
      <c r="L67" s="89"/>
    </row>
    <row r="68" spans="1:12" ht="63.75" customHeight="1" x14ac:dyDescent="0.25">
      <c r="A68" s="15"/>
      <c r="B68" s="11" t="s">
        <v>166</v>
      </c>
      <c r="C68" s="28">
        <f>SUM(D68:F68)</f>
        <v>5</v>
      </c>
      <c r="D68" s="28">
        <v>5</v>
      </c>
      <c r="E68" s="28">
        <v>0</v>
      </c>
      <c r="F68" s="28">
        <v>0</v>
      </c>
      <c r="G68" s="28">
        <f>SUM(H68:J68)</f>
        <v>4.2</v>
      </c>
      <c r="H68" s="28">
        <v>4.2</v>
      </c>
      <c r="I68" s="28">
        <v>0</v>
      </c>
      <c r="J68" s="28">
        <v>0</v>
      </c>
      <c r="K68" s="29">
        <f>G68/C68</f>
        <v>0.84000000000000008</v>
      </c>
      <c r="L68" s="16"/>
    </row>
    <row r="69" spans="1:12" ht="31.5" customHeight="1" x14ac:dyDescent="0.25">
      <c r="A69" s="15"/>
      <c r="B69" s="93" t="s">
        <v>167</v>
      </c>
      <c r="C69" s="94"/>
      <c r="D69" s="94"/>
      <c r="E69" s="94"/>
      <c r="F69" s="94"/>
      <c r="G69" s="94"/>
      <c r="H69" s="94"/>
      <c r="I69" s="94"/>
      <c r="J69" s="94"/>
      <c r="K69" s="94"/>
      <c r="L69" s="95"/>
    </row>
    <row r="70" spans="1:12" ht="63.75" customHeight="1" x14ac:dyDescent="0.25">
      <c r="A70" s="15"/>
      <c r="B70" s="11" t="s">
        <v>168</v>
      </c>
      <c r="C70" s="28">
        <f>D70+E70+F70</f>
        <v>0</v>
      </c>
      <c r="D70" s="28">
        <v>0</v>
      </c>
      <c r="E70" s="28">
        <v>0</v>
      </c>
      <c r="F70" s="28">
        <v>0</v>
      </c>
      <c r="G70" s="28">
        <f>H70+I70+J70</f>
        <v>0</v>
      </c>
      <c r="H70" s="28">
        <v>0</v>
      </c>
      <c r="I70" s="28">
        <v>0</v>
      </c>
      <c r="J70" s="28">
        <v>0</v>
      </c>
      <c r="K70" s="12"/>
      <c r="L70" s="16"/>
    </row>
    <row r="71" spans="1:12" ht="21.75" customHeight="1" x14ac:dyDescent="0.25">
      <c r="A71" s="42" t="s">
        <v>126</v>
      </c>
      <c r="B71" s="90" t="s">
        <v>56</v>
      </c>
      <c r="C71" s="91"/>
      <c r="D71" s="91"/>
      <c r="E71" s="91"/>
      <c r="F71" s="91"/>
      <c r="G71" s="91"/>
      <c r="H71" s="91"/>
      <c r="I71" s="91"/>
      <c r="J71" s="91"/>
      <c r="K71" s="92"/>
      <c r="L71" s="40"/>
    </row>
    <row r="72" spans="1:12" ht="45" customHeight="1" x14ac:dyDescent="0.25">
      <c r="A72" s="15"/>
      <c r="B72" s="11" t="s">
        <v>57</v>
      </c>
      <c r="C72" s="28">
        <f>D72+E72+F72</f>
        <v>44.29</v>
      </c>
      <c r="D72" s="28">
        <f>SUM(D75+D78)</f>
        <v>44.29</v>
      </c>
      <c r="E72" s="28">
        <f t="shared" ref="E72:J72" si="8">SUM(E75)</f>
        <v>0</v>
      </c>
      <c r="F72" s="28">
        <f t="shared" si="8"/>
        <v>0</v>
      </c>
      <c r="G72" s="28">
        <f>G75+G77+G78</f>
        <v>41.45</v>
      </c>
      <c r="H72" s="28">
        <f>H75+H77+H78</f>
        <v>41.45</v>
      </c>
      <c r="I72" s="28">
        <f t="shared" si="8"/>
        <v>0</v>
      </c>
      <c r="J72" s="28">
        <f t="shared" si="8"/>
        <v>0</v>
      </c>
      <c r="K72" s="10">
        <f>G72/C72</f>
        <v>0.93587717317678942</v>
      </c>
      <c r="L72" s="16"/>
    </row>
    <row r="73" spans="1:12" ht="20.45" customHeight="1" x14ac:dyDescent="0.25">
      <c r="A73" s="15"/>
      <c r="B73" s="93" t="s">
        <v>58</v>
      </c>
      <c r="C73" s="94"/>
      <c r="D73" s="94"/>
      <c r="E73" s="94"/>
      <c r="F73" s="94"/>
      <c r="G73" s="94"/>
      <c r="H73" s="94"/>
      <c r="I73" s="94"/>
      <c r="J73" s="94"/>
      <c r="K73" s="95"/>
      <c r="L73" s="18"/>
    </row>
    <row r="74" spans="1:12" ht="18.75" customHeight="1" x14ac:dyDescent="0.25">
      <c r="A74" s="15"/>
      <c r="B74" s="93" t="s">
        <v>170</v>
      </c>
      <c r="C74" s="94"/>
      <c r="D74" s="94"/>
      <c r="E74" s="94"/>
      <c r="F74" s="94"/>
      <c r="G74" s="94"/>
      <c r="H74" s="94"/>
      <c r="I74" s="94"/>
      <c r="J74" s="94"/>
      <c r="K74" s="95"/>
      <c r="L74" s="18"/>
    </row>
    <row r="75" spans="1:12" ht="69" customHeight="1" x14ac:dyDescent="0.25">
      <c r="A75" s="15"/>
      <c r="B75" s="11" t="s">
        <v>169</v>
      </c>
      <c r="C75" s="28">
        <f>SUM(D75:F75)</f>
        <v>7.8</v>
      </c>
      <c r="D75" s="28">
        <v>7.8</v>
      </c>
      <c r="E75" s="28">
        <v>0</v>
      </c>
      <c r="F75" s="28">
        <v>0</v>
      </c>
      <c r="G75" s="28">
        <f>SUM(H75:J75)</f>
        <v>4.96</v>
      </c>
      <c r="H75" s="28">
        <v>4.96</v>
      </c>
      <c r="I75" s="28">
        <v>0</v>
      </c>
      <c r="J75" s="28">
        <v>0</v>
      </c>
      <c r="K75" s="65">
        <f>G75/C75</f>
        <v>0.63589743589743586</v>
      </c>
      <c r="L75" s="18"/>
    </row>
    <row r="76" spans="1:12" ht="21.75" customHeight="1" x14ac:dyDescent="0.25">
      <c r="A76" s="15"/>
      <c r="B76" s="93" t="s">
        <v>171</v>
      </c>
      <c r="C76" s="94"/>
      <c r="D76" s="94"/>
      <c r="E76" s="94"/>
      <c r="F76" s="94"/>
      <c r="G76" s="94"/>
      <c r="H76" s="94"/>
      <c r="I76" s="94"/>
      <c r="J76" s="94"/>
      <c r="K76" s="94"/>
      <c r="L76" s="95"/>
    </row>
    <row r="77" spans="1:12" ht="75" customHeight="1" x14ac:dyDescent="0.25">
      <c r="A77" s="15"/>
      <c r="B77" s="11" t="s">
        <v>172</v>
      </c>
      <c r="C77" s="28">
        <f>D77+E77+F77</f>
        <v>0</v>
      </c>
      <c r="D77" s="28">
        <v>0</v>
      </c>
      <c r="E77" s="28">
        <v>0</v>
      </c>
      <c r="F77" s="28">
        <v>0</v>
      </c>
      <c r="G77" s="28">
        <f>H77+I77+J77</f>
        <v>0</v>
      </c>
      <c r="H77" s="28">
        <v>0</v>
      </c>
      <c r="I77" s="28">
        <v>0</v>
      </c>
      <c r="J77" s="28">
        <v>0</v>
      </c>
      <c r="K77" s="12"/>
      <c r="L77" s="18"/>
    </row>
    <row r="78" spans="1:12" ht="42.75" customHeight="1" x14ac:dyDescent="0.25">
      <c r="A78" s="15"/>
      <c r="B78" s="11" t="s">
        <v>294</v>
      </c>
      <c r="C78" s="28">
        <f>D78+E78+F78</f>
        <v>36.49</v>
      </c>
      <c r="D78" s="28">
        <v>36.49</v>
      </c>
      <c r="E78" s="28">
        <v>0</v>
      </c>
      <c r="F78" s="28">
        <v>0</v>
      </c>
      <c r="G78" s="28">
        <f>H78+I78+J78</f>
        <v>36.49</v>
      </c>
      <c r="H78" s="28">
        <v>36.49</v>
      </c>
      <c r="I78" s="28">
        <v>0</v>
      </c>
      <c r="J78" s="28">
        <v>0</v>
      </c>
      <c r="K78" s="12"/>
      <c r="L78" s="18"/>
    </row>
    <row r="79" spans="1:12" ht="19.5" customHeight="1" x14ac:dyDescent="0.25">
      <c r="A79" s="42" t="s">
        <v>127</v>
      </c>
      <c r="B79" s="90" t="s">
        <v>145</v>
      </c>
      <c r="C79" s="91"/>
      <c r="D79" s="91"/>
      <c r="E79" s="91"/>
      <c r="F79" s="91"/>
      <c r="G79" s="91"/>
      <c r="H79" s="91"/>
      <c r="I79" s="91"/>
      <c r="J79" s="91"/>
      <c r="K79" s="91"/>
      <c r="L79" s="92"/>
    </row>
    <row r="80" spans="1:12" ht="60" customHeight="1" x14ac:dyDescent="0.25">
      <c r="A80" s="14"/>
      <c r="B80" s="59" t="s">
        <v>59</v>
      </c>
      <c r="C80" s="28">
        <f>SUM(C83+C85+C87)</f>
        <v>11.3</v>
      </c>
      <c r="D80" s="28">
        <f t="shared" ref="D80:J80" si="9">SUM(D83+D85+D87)</f>
        <v>11.3</v>
      </c>
      <c r="E80" s="28">
        <f t="shared" si="9"/>
        <v>0</v>
      </c>
      <c r="F80" s="28">
        <f t="shared" si="9"/>
        <v>0</v>
      </c>
      <c r="G80" s="28">
        <f t="shared" si="9"/>
        <v>10.8</v>
      </c>
      <c r="H80" s="28">
        <f t="shared" si="9"/>
        <v>10.8</v>
      </c>
      <c r="I80" s="28">
        <f t="shared" si="9"/>
        <v>0</v>
      </c>
      <c r="J80" s="28">
        <f t="shared" si="9"/>
        <v>0</v>
      </c>
      <c r="K80" s="10">
        <f>G80/C80</f>
        <v>0.95575221238938057</v>
      </c>
      <c r="L80" s="17"/>
    </row>
    <row r="81" spans="1:12" ht="50.25" customHeight="1" x14ac:dyDescent="0.2">
      <c r="A81" s="14"/>
      <c r="B81" s="87" t="s">
        <v>60</v>
      </c>
      <c r="C81" s="88"/>
      <c r="D81" s="88"/>
      <c r="E81" s="88"/>
      <c r="F81" s="88"/>
      <c r="G81" s="88"/>
      <c r="H81" s="88"/>
      <c r="I81" s="88"/>
      <c r="J81" s="88"/>
      <c r="K81" s="88"/>
      <c r="L81" s="89"/>
    </row>
    <row r="82" spans="1:12" ht="22.5" customHeight="1" x14ac:dyDescent="0.25">
      <c r="A82" s="15"/>
      <c r="B82" s="93" t="s">
        <v>175</v>
      </c>
      <c r="C82" s="94"/>
      <c r="D82" s="94"/>
      <c r="E82" s="94"/>
      <c r="F82" s="94"/>
      <c r="G82" s="94"/>
      <c r="H82" s="94"/>
      <c r="I82" s="94"/>
      <c r="J82" s="94"/>
      <c r="K82" s="94"/>
      <c r="L82" s="95"/>
    </row>
    <row r="83" spans="1:12" ht="60.95" customHeight="1" x14ac:dyDescent="0.25">
      <c r="A83" s="15"/>
      <c r="B83" s="11" t="s">
        <v>173</v>
      </c>
      <c r="C83" s="28">
        <f>SUM(D83:F83)</f>
        <v>3.9</v>
      </c>
      <c r="D83" s="28">
        <v>3.9</v>
      </c>
      <c r="E83" s="28">
        <v>0</v>
      </c>
      <c r="F83" s="28">
        <v>0</v>
      </c>
      <c r="G83" s="28">
        <f>SUM(H83:J83)</f>
        <v>3.6</v>
      </c>
      <c r="H83" s="28">
        <v>3.6</v>
      </c>
      <c r="I83" s="28">
        <v>0</v>
      </c>
      <c r="J83" s="28">
        <v>0</v>
      </c>
      <c r="K83" s="10">
        <f>G83/C83</f>
        <v>0.92307692307692313</v>
      </c>
      <c r="L83" s="18"/>
    </row>
    <row r="84" spans="1:12" ht="31.5" customHeight="1" x14ac:dyDescent="0.25">
      <c r="A84" s="15"/>
      <c r="B84" s="93" t="s">
        <v>174</v>
      </c>
      <c r="C84" s="94"/>
      <c r="D84" s="94"/>
      <c r="E84" s="94"/>
      <c r="F84" s="94"/>
      <c r="G84" s="94"/>
      <c r="H84" s="94"/>
      <c r="I84" s="94"/>
      <c r="J84" s="94"/>
      <c r="K84" s="94"/>
      <c r="L84" s="95"/>
    </row>
    <row r="85" spans="1:12" ht="60.95" customHeight="1" x14ac:dyDescent="0.25">
      <c r="A85" s="15"/>
      <c r="B85" s="11" t="s">
        <v>177</v>
      </c>
      <c r="C85" s="28">
        <f>SUM(D85:F85)</f>
        <v>3.7</v>
      </c>
      <c r="D85" s="28">
        <v>3.7</v>
      </c>
      <c r="E85" s="28">
        <v>0</v>
      </c>
      <c r="F85" s="28">
        <v>0</v>
      </c>
      <c r="G85" s="28">
        <f>SUM(H85:J85)</f>
        <v>3.6</v>
      </c>
      <c r="H85" s="28">
        <v>3.6</v>
      </c>
      <c r="I85" s="28">
        <v>0</v>
      </c>
      <c r="J85" s="28">
        <v>0</v>
      </c>
      <c r="K85" s="10">
        <f>G85/C85</f>
        <v>0.97297297297297292</v>
      </c>
      <c r="L85" s="18"/>
    </row>
    <row r="86" spans="1:12" ht="33.75" customHeight="1" x14ac:dyDescent="0.25">
      <c r="A86" s="15"/>
      <c r="B86" s="93" t="s">
        <v>176</v>
      </c>
      <c r="C86" s="94"/>
      <c r="D86" s="94"/>
      <c r="E86" s="94"/>
      <c r="F86" s="94"/>
      <c r="G86" s="94"/>
      <c r="H86" s="94"/>
      <c r="I86" s="94"/>
      <c r="J86" s="94"/>
      <c r="K86" s="94"/>
      <c r="L86" s="95"/>
    </row>
    <row r="87" spans="1:12" ht="60.95" customHeight="1" x14ac:dyDescent="0.25">
      <c r="A87" s="15"/>
      <c r="B87" s="11" t="s">
        <v>178</v>
      </c>
      <c r="C87" s="28">
        <f>SUM(D87:F87)</f>
        <v>3.7</v>
      </c>
      <c r="D87" s="28">
        <v>3.7</v>
      </c>
      <c r="E87" s="28">
        <v>0</v>
      </c>
      <c r="F87" s="28">
        <v>0</v>
      </c>
      <c r="G87" s="28">
        <f>SUM(H87:J87)</f>
        <v>3.6</v>
      </c>
      <c r="H87" s="28">
        <v>3.6</v>
      </c>
      <c r="I87" s="28">
        <v>0</v>
      </c>
      <c r="J87" s="28">
        <v>0</v>
      </c>
      <c r="K87" s="29"/>
      <c r="L87" s="18"/>
    </row>
    <row r="88" spans="1:12" s="39" customFormat="1" ht="47.25" x14ac:dyDescent="0.25">
      <c r="A88" s="45" t="s">
        <v>61</v>
      </c>
      <c r="B88" s="46" t="s">
        <v>62</v>
      </c>
      <c r="C88" s="50">
        <f>SUM(C90+C99+C112+C120+C129)</f>
        <v>239940.29201999996</v>
      </c>
      <c r="D88" s="50">
        <f t="shared" ref="D88:J88" si="10">SUM(D90+D99+D112+D120+D129)</f>
        <v>126047.09202</v>
      </c>
      <c r="E88" s="50">
        <f t="shared" si="10"/>
        <v>113893.2</v>
      </c>
      <c r="F88" s="50">
        <f t="shared" si="10"/>
        <v>0</v>
      </c>
      <c r="G88" s="50">
        <f>H88+I88+J88</f>
        <v>237939.54018999997</v>
      </c>
      <c r="H88" s="50">
        <f>H90+H99+H112+H120+H129</f>
        <v>124579.42718999999</v>
      </c>
      <c r="I88" s="50">
        <f>I90+I99+I112+I120+I129</f>
        <v>113360.113</v>
      </c>
      <c r="J88" s="50">
        <f t="shared" si="10"/>
        <v>0</v>
      </c>
      <c r="K88" s="48">
        <f>G88/C88</f>
        <v>0.99166145955247387</v>
      </c>
      <c r="L88" s="51"/>
    </row>
    <row r="89" spans="1:12" ht="22.5" customHeight="1" x14ac:dyDescent="0.25">
      <c r="A89" s="42" t="s">
        <v>128</v>
      </c>
      <c r="B89" s="90" t="s">
        <v>63</v>
      </c>
      <c r="C89" s="91"/>
      <c r="D89" s="91"/>
      <c r="E89" s="91"/>
      <c r="F89" s="91"/>
      <c r="G89" s="91"/>
      <c r="H89" s="91"/>
      <c r="I89" s="91"/>
      <c r="J89" s="91"/>
      <c r="K89" s="91"/>
      <c r="L89" s="92"/>
    </row>
    <row r="90" spans="1:12" ht="46.5" customHeight="1" x14ac:dyDescent="0.25">
      <c r="A90" s="15"/>
      <c r="B90" s="11" t="s">
        <v>64</v>
      </c>
      <c r="C90" s="28">
        <f>SUM(C93+C94+C95+C97)</f>
        <v>82212.223739999987</v>
      </c>
      <c r="D90" s="28">
        <f t="shared" ref="D90:J90" si="11">SUM(D93+D94+D95+D97)</f>
        <v>30749.623739999999</v>
      </c>
      <c r="E90" s="28">
        <f t="shared" si="11"/>
        <v>51462.6</v>
      </c>
      <c r="F90" s="28">
        <f t="shared" si="11"/>
        <v>0</v>
      </c>
      <c r="G90" s="28">
        <f t="shared" si="11"/>
        <v>81679.136739999987</v>
      </c>
      <c r="H90" s="28">
        <f t="shared" si="11"/>
        <v>30749.623739999999</v>
      </c>
      <c r="I90" s="28">
        <f t="shared" si="11"/>
        <v>50929.512999999999</v>
      </c>
      <c r="J90" s="28">
        <f t="shared" si="11"/>
        <v>0</v>
      </c>
      <c r="K90" s="10">
        <f>G90/C90</f>
        <v>0.99351572095062268</v>
      </c>
      <c r="L90" s="18"/>
    </row>
    <row r="91" spans="1:12" ht="19.5" customHeight="1" x14ac:dyDescent="0.25">
      <c r="A91" s="15"/>
      <c r="B91" s="93" t="s">
        <v>65</v>
      </c>
      <c r="C91" s="94"/>
      <c r="D91" s="94"/>
      <c r="E91" s="94"/>
      <c r="F91" s="94"/>
      <c r="G91" s="94"/>
      <c r="H91" s="94"/>
      <c r="I91" s="94"/>
      <c r="J91" s="94"/>
      <c r="K91" s="94"/>
      <c r="L91" s="95"/>
    </row>
    <row r="92" spans="1:12" ht="33.950000000000003" customHeight="1" x14ac:dyDescent="0.25">
      <c r="A92" s="15"/>
      <c r="B92" s="93" t="s">
        <v>195</v>
      </c>
      <c r="C92" s="94"/>
      <c r="D92" s="94"/>
      <c r="E92" s="94"/>
      <c r="F92" s="94"/>
      <c r="G92" s="94"/>
      <c r="H92" s="94"/>
      <c r="I92" s="94"/>
      <c r="J92" s="94"/>
      <c r="K92" s="94"/>
      <c r="L92" s="95"/>
    </row>
    <row r="93" spans="1:12" ht="51.75" customHeight="1" x14ac:dyDescent="0.25">
      <c r="A93" s="15"/>
      <c r="B93" s="30" t="s">
        <v>196</v>
      </c>
      <c r="C93" s="31">
        <f>SUM(D93:F93)</f>
        <v>0</v>
      </c>
      <c r="D93" s="31">
        <v>0</v>
      </c>
      <c r="E93" s="31">
        <v>0</v>
      </c>
      <c r="F93" s="31">
        <v>0</v>
      </c>
      <c r="G93" s="31">
        <f>SUM(H93:J93)</f>
        <v>0</v>
      </c>
      <c r="H93" s="31">
        <v>0</v>
      </c>
      <c r="I93" s="31">
        <v>0</v>
      </c>
      <c r="J93" s="31">
        <v>0</v>
      </c>
      <c r="K93" s="32"/>
      <c r="L93" s="18"/>
    </row>
    <row r="94" spans="1:12" ht="114.75" customHeight="1" x14ac:dyDescent="0.25">
      <c r="A94" s="15"/>
      <c r="B94" s="11" t="s">
        <v>197</v>
      </c>
      <c r="C94" s="28">
        <f>SUM(D94:F94)</f>
        <v>51462.6</v>
      </c>
      <c r="D94" s="28">
        <v>0</v>
      </c>
      <c r="E94" s="28">
        <v>51462.6</v>
      </c>
      <c r="F94" s="28">
        <v>0</v>
      </c>
      <c r="G94" s="28">
        <f>SUM(H94:J94)</f>
        <v>50929.512999999999</v>
      </c>
      <c r="H94" s="28">
        <v>0</v>
      </c>
      <c r="I94" s="28">
        <v>50929.512999999999</v>
      </c>
      <c r="J94" s="28">
        <v>0</v>
      </c>
      <c r="K94" s="10">
        <f>G94/C94</f>
        <v>0.9896412734684995</v>
      </c>
      <c r="L94" s="18"/>
    </row>
    <row r="95" spans="1:12" ht="108.75" customHeight="1" x14ac:dyDescent="0.25">
      <c r="A95" s="15"/>
      <c r="B95" s="11" t="s">
        <v>198</v>
      </c>
      <c r="C95" s="28">
        <f>SUM(D95:F95)</f>
        <v>30259.841</v>
      </c>
      <c r="D95" s="28">
        <v>30259.841</v>
      </c>
      <c r="E95" s="28">
        <v>0</v>
      </c>
      <c r="F95" s="28">
        <v>0</v>
      </c>
      <c r="G95" s="28">
        <f>SUM(H95:J95)</f>
        <v>30259.841</v>
      </c>
      <c r="H95" s="28">
        <v>30259.841</v>
      </c>
      <c r="I95" s="28">
        <v>0</v>
      </c>
      <c r="J95" s="28">
        <v>0</v>
      </c>
      <c r="K95" s="10">
        <f>G95/C95</f>
        <v>1</v>
      </c>
      <c r="L95" s="18"/>
    </row>
    <row r="96" spans="1:12" ht="21" customHeight="1" x14ac:dyDescent="0.2">
      <c r="A96" s="14"/>
      <c r="B96" s="87" t="s">
        <v>199</v>
      </c>
      <c r="C96" s="88"/>
      <c r="D96" s="88"/>
      <c r="E96" s="88"/>
      <c r="F96" s="88"/>
      <c r="G96" s="88"/>
      <c r="H96" s="88"/>
      <c r="I96" s="88"/>
      <c r="J96" s="88"/>
      <c r="K96" s="88"/>
      <c r="L96" s="89"/>
    </row>
    <row r="97" spans="1:12" ht="132.75" customHeight="1" x14ac:dyDescent="0.25">
      <c r="A97" s="15"/>
      <c r="B97" s="11" t="s">
        <v>200</v>
      </c>
      <c r="C97" s="28">
        <f>SUM(D97:F97)</f>
        <v>489.78273999999999</v>
      </c>
      <c r="D97" s="28">
        <v>489.78273999999999</v>
      </c>
      <c r="E97" s="28">
        <v>0</v>
      </c>
      <c r="F97" s="28">
        <v>0</v>
      </c>
      <c r="G97" s="28">
        <f>SUM(H97:J97)</f>
        <v>489.78273999999999</v>
      </c>
      <c r="H97" s="28">
        <v>489.78273999999999</v>
      </c>
      <c r="I97" s="28">
        <v>0</v>
      </c>
      <c r="J97" s="28">
        <v>0</v>
      </c>
      <c r="K97" s="10"/>
      <c r="L97" s="18"/>
    </row>
    <row r="98" spans="1:12" ht="23.25" customHeight="1" x14ac:dyDescent="0.2">
      <c r="A98" s="60" t="s">
        <v>129</v>
      </c>
      <c r="B98" s="96" t="s">
        <v>146</v>
      </c>
      <c r="C98" s="97"/>
      <c r="D98" s="97"/>
      <c r="E98" s="97"/>
      <c r="F98" s="97"/>
      <c r="G98" s="97"/>
      <c r="H98" s="97"/>
      <c r="I98" s="97"/>
      <c r="J98" s="97"/>
      <c r="K98" s="97"/>
      <c r="L98" s="98"/>
    </row>
    <row r="99" spans="1:12" ht="50.25" customHeight="1" x14ac:dyDescent="0.25">
      <c r="A99" s="15"/>
      <c r="B99" s="11" t="s">
        <v>66</v>
      </c>
      <c r="C99" s="28">
        <f>C102+C104+C106+C108+C110</f>
        <v>87552.5</v>
      </c>
      <c r="D99" s="28">
        <f>D102+D104+D106+D108+D110</f>
        <v>27394.400000000001</v>
      </c>
      <c r="E99" s="28">
        <f>E102+E104+E106+E108+E110</f>
        <v>60158.1</v>
      </c>
      <c r="F99" s="28">
        <f>F102+F104+F106+F108+F110</f>
        <v>0</v>
      </c>
      <c r="G99" s="28">
        <f>H99+I99+J99</f>
        <v>87552.474579999995</v>
      </c>
      <c r="H99" s="28">
        <f>H102+H104+H106+H108+H110</f>
        <v>27394.37458</v>
      </c>
      <c r="I99" s="28">
        <f>I102+I104+I106+I108+I110</f>
        <v>60158.1</v>
      </c>
      <c r="J99" s="28">
        <f>J102+J104+J106+J108+J110</f>
        <v>0</v>
      </c>
      <c r="K99" s="10">
        <f>G99/C99</f>
        <v>0.99999970965991825</v>
      </c>
      <c r="L99" s="16"/>
    </row>
    <row r="100" spans="1:12" ht="21.2" customHeight="1" x14ac:dyDescent="0.25">
      <c r="A100" s="15"/>
      <c r="B100" s="84" t="s">
        <v>67</v>
      </c>
      <c r="C100" s="85"/>
      <c r="D100" s="85"/>
      <c r="E100" s="85"/>
      <c r="F100" s="85"/>
      <c r="G100" s="85"/>
      <c r="H100" s="85"/>
      <c r="I100" s="85"/>
      <c r="J100" s="85"/>
      <c r="K100" s="85"/>
      <c r="L100" s="86"/>
    </row>
    <row r="101" spans="1:12" ht="30.75" customHeight="1" x14ac:dyDescent="0.25">
      <c r="A101" s="15"/>
      <c r="B101" s="93" t="s">
        <v>201</v>
      </c>
      <c r="C101" s="94"/>
      <c r="D101" s="94"/>
      <c r="E101" s="94"/>
      <c r="F101" s="94"/>
      <c r="G101" s="94"/>
      <c r="H101" s="94"/>
      <c r="I101" s="94"/>
      <c r="J101" s="94"/>
      <c r="K101" s="94"/>
      <c r="L101" s="95"/>
    </row>
    <row r="102" spans="1:12" ht="186.95" customHeight="1" x14ac:dyDescent="0.25">
      <c r="A102" s="15"/>
      <c r="B102" s="11" t="s">
        <v>202</v>
      </c>
      <c r="C102" s="28">
        <f>SUM(D102:F102)</f>
        <v>56734.1</v>
      </c>
      <c r="D102" s="28">
        <v>0</v>
      </c>
      <c r="E102" s="28">
        <v>56734.1</v>
      </c>
      <c r="F102" s="28">
        <v>0</v>
      </c>
      <c r="G102" s="28">
        <f>SUM(H102:J102)</f>
        <v>56734.1</v>
      </c>
      <c r="H102" s="28">
        <v>0</v>
      </c>
      <c r="I102" s="28">
        <v>56734.1</v>
      </c>
      <c r="J102" s="28">
        <v>0</v>
      </c>
      <c r="K102" s="10">
        <f>G102/C102</f>
        <v>1</v>
      </c>
      <c r="L102" s="16"/>
    </row>
    <row r="103" spans="1:12" ht="30" customHeight="1" x14ac:dyDescent="0.25">
      <c r="A103" s="15"/>
      <c r="B103" s="93" t="s">
        <v>203</v>
      </c>
      <c r="C103" s="94"/>
      <c r="D103" s="94"/>
      <c r="E103" s="94"/>
      <c r="F103" s="94"/>
      <c r="G103" s="94"/>
      <c r="H103" s="94"/>
      <c r="I103" s="94"/>
      <c r="J103" s="94"/>
      <c r="K103" s="94"/>
      <c r="L103" s="95"/>
    </row>
    <row r="104" spans="1:12" ht="78.75" customHeight="1" x14ac:dyDescent="0.25">
      <c r="A104" s="15"/>
      <c r="B104" s="11" t="s">
        <v>204</v>
      </c>
      <c r="C104" s="28">
        <f>SUM(D104:F104)</f>
        <v>22058.9</v>
      </c>
      <c r="D104" s="28">
        <v>22058.9</v>
      </c>
      <c r="E104" s="28">
        <v>0</v>
      </c>
      <c r="F104" s="28">
        <v>0</v>
      </c>
      <c r="G104" s="28">
        <f>SUM(H104:J104)</f>
        <v>22058.9</v>
      </c>
      <c r="H104" s="28">
        <v>22058.9</v>
      </c>
      <c r="I104" s="28">
        <v>0</v>
      </c>
      <c r="J104" s="28">
        <v>0</v>
      </c>
      <c r="K104" s="10">
        <f>G104/C104</f>
        <v>1</v>
      </c>
      <c r="L104" s="16"/>
    </row>
    <row r="105" spans="1:12" ht="18.75" customHeight="1" x14ac:dyDescent="0.25">
      <c r="A105" s="15"/>
      <c r="B105" s="84" t="s">
        <v>205</v>
      </c>
      <c r="C105" s="85"/>
      <c r="D105" s="85"/>
      <c r="E105" s="85"/>
      <c r="F105" s="85"/>
      <c r="G105" s="85"/>
      <c r="H105" s="85"/>
      <c r="I105" s="85"/>
      <c r="J105" s="85"/>
      <c r="K105" s="85"/>
      <c r="L105" s="86"/>
    </row>
    <row r="106" spans="1:12" ht="129" customHeight="1" x14ac:dyDescent="0.25">
      <c r="A106" s="15"/>
      <c r="B106" s="11" t="s">
        <v>207</v>
      </c>
      <c r="C106" s="28">
        <f>SUM(D106:F106)</f>
        <v>2153.4</v>
      </c>
      <c r="D106" s="28">
        <v>2153.4</v>
      </c>
      <c r="E106" s="28">
        <v>0</v>
      </c>
      <c r="F106" s="28">
        <v>0</v>
      </c>
      <c r="G106" s="28">
        <f>SUM(H106:J106)</f>
        <v>2153.3745800000002</v>
      </c>
      <c r="H106" s="28">
        <v>2153.3745800000002</v>
      </c>
      <c r="I106" s="28">
        <v>0</v>
      </c>
      <c r="J106" s="28">
        <v>0</v>
      </c>
      <c r="K106" s="10">
        <f>G106/C106</f>
        <v>0.99998819541190676</v>
      </c>
      <c r="L106" s="16"/>
    </row>
    <row r="107" spans="1:12" ht="33" customHeight="1" x14ac:dyDescent="0.25">
      <c r="A107" s="15"/>
      <c r="B107" s="93" t="s">
        <v>288</v>
      </c>
      <c r="C107" s="94"/>
      <c r="D107" s="94"/>
      <c r="E107" s="94"/>
      <c r="F107" s="94"/>
      <c r="G107" s="94"/>
      <c r="H107" s="94"/>
      <c r="I107" s="94"/>
      <c r="J107" s="94"/>
      <c r="K107" s="94"/>
      <c r="L107" s="95"/>
    </row>
    <row r="108" spans="1:12" ht="63" customHeight="1" x14ac:dyDescent="0.25">
      <c r="A108" s="15"/>
      <c r="B108" s="27" t="s">
        <v>289</v>
      </c>
      <c r="C108" s="28">
        <f>D108+E108+F108</f>
        <v>739.1</v>
      </c>
      <c r="D108" s="28">
        <v>739.1</v>
      </c>
      <c r="E108" s="28">
        <v>0</v>
      </c>
      <c r="F108" s="28">
        <v>0</v>
      </c>
      <c r="G108" s="28">
        <f>H108+I108+J108</f>
        <v>739.1</v>
      </c>
      <c r="H108" s="28">
        <v>739.1</v>
      </c>
      <c r="I108" s="28">
        <v>0</v>
      </c>
      <c r="J108" s="28">
        <v>0</v>
      </c>
      <c r="K108" s="16">
        <f>G108/C108</f>
        <v>1</v>
      </c>
      <c r="L108" s="16"/>
    </row>
    <row r="109" spans="1:12" ht="21.75" customHeight="1" x14ac:dyDescent="0.25">
      <c r="A109" s="15"/>
      <c r="B109" s="84" t="s">
        <v>206</v>
      </c>
      <c r="C109" s="85"/>
      <c r="D109" s="85"/>
      <c r="E109" s="85"/>
      <c r="F109" s="85"/>
      <c r="G109" s="85"/>
      <c r="H109" s="85"/>
      <c r="I109" s="85"/>
      <c r="J109" s="85"/>
      <c r="K109" s="85"/>
      <c r="L109" s="86"/>
    </row>
    <row r="110" spans="1:12" ht="49.5" customHeight="1" x14ac:dyDescent="0.25">
      <c r="A110" s="15"/>
      <c r="B110" s="11" t="s">
        <v>208</v>
      </c>
      <c r="C110" s="28">
        <f>SUM(D110:F110)</f>
        <v>5867</v>
      </c>
      <c r="D110" s="28">
        <v>2443</v>
      </c>
      <c r="E110" s="28">
        <v>3424</v>
      </c>
      <c r="F110" s="28">
        <v>0</v>
      </c>
      <c r="G110" s="28">
        <f>SUM(H110:J110)</f>
        <v>5867</v>
      </c>
      <c r="H110" s="28">
        <v>2443</v>
      </c>
      <c r="I110" s="28">
        <v>3424</v>
      </c>
      <c r="J110" s="28">
        <v>0</v>
      </c>
      <c r="K110" s="10">
        <f>G110/C110</f>
        <v>1</v>
      </c>
      <c r="L110" s="16"/>
    </row>
    <row r="111" spans="1:12" ht="20.45" customHeight="1" x14ac:dyDescent="0.25">
      <c r="A111" s="42" t="s">
        <v>130</v>
      </c>
      <c r="B111" s="90" t="s">
        <v>68</v>
      </c>
      <c r="C111" s="91"/>
      <c r="D111" s="91"/>
      <c r="E111" s="91"/>
      <c r="F111" s="91"/>
      <c r="G111" s="91"/>
      <c r="H111" s="91"/>
      <c r="I111" s="91"/>
      <c r="J111" s="91"/>
      <c r="K111" s="91"/>
      <c r="L111" s="92"/>
    </row>
    <row r="112" spans="1:12" ht="46.5" customHeight="1" x14ac:dyDescent="0.25">
      <c r="A112" s="15"/>
      <c r="B112" s="33" t="s">
        <v>70</v>
      </c>
      <c r="C112" s="31">
        <f>SUM(C115+C116+C118)</f>
        <v>65638.170389999999</v>
      </c>
      <c r="D112" s="31">
        <f t="shared" ref="D112:J112" si="12">SUM(D115+D116+D118)</f>
        <v>65638.170389999999</v>
      </c>
      <c r="E112" s="31">
        <f t="shared" si="12"/>
        <v>0</v>
      </c>
      <c r="F112" s="31">
        <f t="shared" si="12"/>
        <v>0</v>
      </c>
      <c r="G112" s="31">
        <f t="shared" si="12"/>
        <v>64171.12945</v>
      </c>
      <c r="H112" s="31">
        <f t="shared" si="12"/>
        <v>64171.12945</v>
      </c>
      <c r="I112" s="31">
        <f t="shared" si="12"/>
        <v>0</v>
      </c>
      <c r="J112" s="31">
        <f t="shared" si="12"/>
        <v>0</v>
      </c>
      <c r="K112" s="10">
        <f>G112/C112</f>
        <v>0.9776495759817293</v>
      </c>
      <c r="L112" s="16"/>
    </row>
    <row r="113" spans="1:12" ht="19.5" customHeight="1" x14ac:dyDescent="0.25">
      <c r="A113" s="15"/>
      <c r="B113" s="93" t="s">
        <v>69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5"/>
    </row>
    <row r="114" spans="1:12" ht="18.75" customHeight="1" x14ac:dyDescent="0.25">
      <c r="A114" s="15"/>
      <c r="B114" s="84" t="s">
        <v>209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6"/>
    </row>
    <row r="115" spans="1:12" ht="108" customHeight="1" x14ac:dyDescent="0.25">
      <c r="A115" s="15"/>
      <c r="B115" s="11" t="s">
        <v>210</v>
      </c>
      <c r="C115" s="28">
        <f>SUM(D115:F115)</f>
        <v>52505.695</v>
      </c>
      <c r="D115" s="28">
        <v>52505.695</v>
      </c>
      <c r="E115" s="28">
        <v>0</v>
      </c>
      <c r="F115" s="28">
        <v>0</v>
      </c>
      <c r="G115" s="28">
        <f>SUM(H115:J115)</f>
        <v>51183.964690000001</v>
      </c>
      <c r="H115" s="28">
        <v>51183.964690000001</v>
      </c>
      <c r="I115" s="28">
        <v>0</v>
      </c>
      <c r="J115" s="28">
        <v>0</v>
      </c>
      <c r="K115" s="10">
        <f>G115/C115</f>
        <v>0.97482691525176457</v>
      </c>
      <c r="L115" s="16"/>
    </row>
    <row r="116" spans="1:12" ht="99" customHeight="1" x14ac:dyDescent="0.25">
      <c r="A116" s="15"/>
      <c r="B116" s="11" t="s">
        <v>211</v>
      </c>
      <c r="C116" s="28">
        <f>SUM(D116:F116)</f>
        <v>1500</v>
      </c>
      <c r="D116" s="28">
        <v>1500</v>
      </c>
      <c r="E116" s="28">
        <v>0</v>
      </c>
      <c r="F116" s="28">
        <v>0</v>
      </c>
      <c r="G116" s="28">
        <f>SUM(H116:J116)</f>
        <v>1500</v>
      </c>
      <c r="H116" s="28">
        <v>1500</v>
      </c>
      <c r="I116" s="28">
        <v>0</v>
      </c>
      <c r="J116" s="28">
        <v>0</v>
      </c>
      <c r="K116" s="10">
        <f>G116/C116</f>
        <v>1</v>
      </c>
      <c r="L116" s="16"/>
    </row>
    <row r="117" spans="1:12" ht="15.75" customHeight="1" x14ac:dyDescent="0.25">
      <c r="A117" s="15"/>
      <c r="B117" s="93" t="s">
        <v>212</v>
      </c>
      <c r="C117" s="94"/>
      <c r="D117" s="94"/>
      <c r="E117" s="94"/>
      <c r="F117" s="94"/>
      <c r="G117" s="94"/>
      <c r="H117" s="94"/>
      <c r="I117" s="94"/>
      <c r="J117" s="94"/>
      <c r="K117" s="94"/>
      <c r="L117" s="95"/>
    </row>
    <row r="118" spans="1:12" ht="126.75" customHeight="1" x14ac:dyDescent="0.25">
      <c r="A118" s="15"/>
      <c r="B118" s="11" t="s">
        <v>213</v>
      </c>
      <c r="C118" s="28">
        <f>SUM(D118:F118)</f>
        <v>11632.47539</v>
      </c>
      <c r="D118" s="28">
        <v>11632.47539</v>
      </c>
      <c r="E118" s="28">
        <v>0</v>
      </c>
      <c r="F118" s="28">
        <v>0</v>
      </c>
      <c r="G118" s="28">
        <f>SUM(H118:J118)</f>
        <v>11487.16476</v>
      </c>
      <c r="H118" s="28">
        <v>11487.16476</v>
      </c>
      <c r="I118" s="28">
        <v>0</v>
      </c>
      <c r="J118" s="28">
        <v>0</v>
      </c>
      <c r="K118" s="10">
        <f>G118/C118</f>
        <v>0.98750819364510167</v>
      </c>
      <c r="L118" s="16"/>
    </row>
    <row r="119" spans="1:12" ht="19.5" customHeight="1" x14ac:dyDescent="0.25">
      <c r="A119" s="42" t="s">
        <v>131</v>
      </c>
      <c r="B119" s="81" t="s">
        <v>71</v>
      </c>
      <c r="C119" s="82"/>
      <c r="D119" s="82"/>
      <c r="E119" s="82"/>
      <c r="F119" s="82"/>
      <c r="G119" s="82"/>
      <c r="H119" s="82"/>
      <c r="I119" s="82"/>
      <c r="J119" s="82"/>
      <c r="K119" s="82"/>
      <c r="L119" s="83"/>
    </row>
    <row r="120" spans="1:12" ht="47.45" customHeight="1" x14ac:dyDescent="0.25">
      <c r="A120" s="15"/>
      <c r="B120" s="11" t="s">
        <v>72</v>
      </c>
      <c r="C120" s="28">
        <f>SUM(C123+C125+C127)</f>
        <v>458.4</v>
      </c>
      <c r="D120" s="28">
        <f t="shared" ref="D120:J120" si="13">SUM(D123+D125+D127)</f>
        <v>458.4</v>
      </c>
      <c r="E120" s="28">
        <f t="shared" si="13"/>
        <v>0</v>
      </c>
      <c r="F120" s="28">
        <f t="shared" si="13"/>
        <v>0</v>
      </c>
      <c r="G120" s="28">
        <f t="shared" si="13"/>
        <v>457.80153000000001</v>
      </c>
      <c r="H120" s="28">
        <f t="shared" si="13"/>
        <v>457.80153000000001</v>
      </c>
      <c r="I120" s="28">
        <f t="shared" si="13"/>
        <v>0</v>
      </c>
      <c r="J120" s="28">
        <f t="shared" si="13"/>
        <v>0</v>
      </c>
      <c r="K120" s="10">
        <f>G120/C120</f>
        <v>0.99869443717277495</v>
      </c>
      <c r="L120" s="16"/>
    </row>
    <row r="121" spans="1:12" ht="18" customHeight="1" x14ac:dyDescent="0.2">
      <c r="A121" s="14"/>
      <c r="B121" s="118" t="s">
        <v>73</v>
      </c>
      <c r="C121" s="119"/>
      <c r="D121" s="119"/>
      <c r="E121" s="119"/>
      <c r="F121" s="119"/>
      <c r="G121" s="119"/>
      <c r="H121" s="119"/>
      <c r="I121" s="119"/>
      <c r="J121" s="119"/>
      <c r="K121" s="119"/>
      <c r="L121" s="120"/>
    </row>
    <row r="122" spans="1:12" ht="17.25" customHeight="1" x14ac:dyDescent="0.25">
      <c r="A122" s="15"/>
      <c r="B122" s="93" t="s">
        <v>214</v>
      </c>
      <c r="C122" s="94"/>
      <c r="D122" s="94"/>
      <c r="E122" s="94"/>
      <c r="F122" s="94"/>
      <c r="G122" s="94"/>
      <c r="H122" s="94"/>
      <c r="I122" s="94"/>
      <c r="J122" s="94"/>
      <c r="K122" s="94"/>
      <c r="L122" s="95"/>
    </row>
    <row r="123" spans="1:12" ht="64.5" customHeight="1" x14ac:dyDescent="0.25">
      <c r="A123" s="15"/>
      <c r="B123" s="11" t="s">
        <v>215</v>
      </c>
      <c r="C123" s="28">
        <f>SUM(D123:F123)</f>
        <v>160</v>
      </c>
      <c r="D123" s="28">
        <v>160</v>
      </c>
      <c r="E123" s="28">
        <v>0</v>
      </c>
      <c r="F123" s="28">
        <v>0</v>
      </c>
      <c r="G123" s="28">
        <f>SUM(H123:J123)</f>
        <v>160</v>
      </c>
      <c r="H123" s="28">
        <v>160</v>
      </c>
      <c r="I123" s="28">
        <v>0</v>
      </c>
      <c r="J123" s="28">
        <v>0</v>
      </c>
      <c r="K123" s="10">
        <f>G123/C123</f>
        <v>1</v>
      </c>
      <c r="L123" s="16"/>
    </row>
    <row r="124" spans="1:12" ht="21.2" customHeight="1" x14ac:dyDescent="0.25">
      <c r="A124" s="15"/>
      <c r="B124" s="84" t="s">
        <v>216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6"/>
    </row>
    <row r="125" spans="1:12" ht="48.75" customHeight="1" x14ac:dyDescent="0.25">
      <c r="A125" s="15"/>
      <c r="B125" s="11" t="s">
        <v>290</v>
      </c>
      <c r="C125" s="28">
        <f>SUM(D125:F125)</f>
        <v>298.39999999999998</v>
      </c>
      <c r="D125" s="28">
        <v>298.39999999999998</v>
      </c>
      <c r="E125" s="28">
        <v>0</v>
      </c>
      <c r="F125" s="28">
        <v>0</v>
      </c>
      <c r="G125" s="28">
        <f>SUM(H125:J125)</f>
        <v>297.80153000000001</v>
      </c>
      <c r="H125" s="28">
        <v>297.80153000000001</v>
      </c>
      <c r="I125" s="28">
        <v>0</v>
      </c>
      <c r="J125" s="28">
        <v>0</v>
      </c>
      <c r="K125" s="10">
        <f>G125/C125</f>
        <v>0.99799440348525481</v>
      </c>
      <c r="L125" s="16"/>
    </row>
    <row r="126" spans="1:12" ht="30.75" customHeight="1" x14ac:dyDescent="0.25">
      <c r="A126" s="15"/>
      <c r="B126" s="93" t="s">
        <v>217</v>
      </c>
      <c r="C126" s="94"/>
      <c r="D126" s="94"/>
      <c r="E126" s="94"/>
      <c r="F126" s="94"/>
      <c r="G126" s="94"/>
      <c r="H126" s="94"/>
      <c r="I126" s="94"/>
      <c r="J126" s="94"/>
      <c r="K126" s="94"/>
      <c r="L126" s="95"/>
    </row>
    <row r="127" spans="1:12" ht="63" customHeight="1" x14ac:dyDescent="0.25">
      <c r="A127" s="15"/>
      <c r="B127" s="11" t="s">
        <v>218</v>
      </c>
      <c r="C127" s="28">
        <f>SUM(D127:F127)</f>
        <v>0</v>
      </c>
      <c r="D127" s="28">
        <v>0</v>
      </c>
      <c r="E127" s="28">
        <v>0</v>
      </c>
      <c r="F127" s="28">
        <v>0</v>
      </c>
      <c r="G127" s="28">
        <f>SUM(H127:J127)</f>
        <v>0</v>
      </c>
      <c r="H127" s="28">
        <v>0</v>
      </c>
      <c r="I127" s="28">
        <v>0</v>
      </c>
      <c r="J127" s="28">
        <v>0</v>
      </c>
      <c r="K127" s="10"/>
      <c r="L127" s="16"/>
    </row>
    <row r="128" spans="1:12" ht="19.5" customHeight="1" x14ac:dyDescent="0.25">
      <c r="A128" s="42" t="s">
        <v>132</v>
      </c>
      <c r="B128" s="81" t="s">
        <v>74</v>
      </c>
      <c r="C128" s="82"/>
      <c r="D128" s="82"/>
      <c r="E128" s="82"/>
      <c r="F128" s="82"/>
      <c r="G128" s="82"/>
      <c r="H128" s="82"/>
      <c r="I128" s="82"/>
      <c r="J128" s="82"/>
      <c r="K128" s="82"/>
      <c r="L128" s="83"/>
    </row>
    <row r="129" spans="1:12" ht="53.25" customHeight="1" x14ac:dyDescent="0.25">
      <c r="A129" s="15"/>
      <c r="B129" s="11" t="s">
        <v>75</v>
      </c>
      <c r="C129" s="28">
        <f>SUM(C132+C134)</f>
        <v>4078.9978899999996</v>
      </c>
      <c r="D129" s="28">
        <f>D132+D134</f>
        <v>1806.4978900000001</v>
      </c>
      <c r="E129" s="28">
        <f t="shared" ref="E129:J129" si="14">SUM(E132+E134)</f>
        <v>2272.5</v>
      </c>
      <c r="F129" s="28">
        <f t="shared" si="14"/>
        <v>0</v>
      </c>
      <c r="G129" s="28">
        <f t="shared" si="14"/>
        <v>4078.9978899999996</v>
      </c>
      <c r="H129" s="28">
        <f t="shared" si="14"/>
        <v>1806.4978900000001</v>
      </c>
      <c r="I129" s="28">
        <f t="shared" si="14"/>
        <v>2272.5</v>
      </c>
      <c r="J129" s="28">
        <f t="shared" si="14"/>
        <v>0</v>
      </c>
      <c r="K129" s="10">
        <f>G129/C129</f>
        <v>1</v>
      </c>
      <c r="L129" s="16"/>
    </row>
    <row r="130" spans="1:12" ht="19.5" customHeight="1" x14ac:dyDescent="0.25">
      <c r="A130" s="15"/>
      <c r="B130" s="84" t="s">
        <v>76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6"/>
    </row>
    <row r="131" spans="1:12" ht="20.45" customHeight="1" x14ac:dyDescent="0.25">
      <c r="A131" s="15"/>
      <c r="B131" s="84" t="s">
        <v>219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6"/>
    </row>
    <row r="132" spans="1:12" ht="62.25" customHeight="1" x14ac:dyDescent="0.25">
      <c r="A132" s="15"/>
      <c r="B132" s="11" t="s">
        <v>220</v>
      </c>
      <c r="C132" s="28">
        <f>SUM(D132:F132)</f>
        <v>3252.7578899999999</v>
      </c>
      <c r="D132" s="28">
        <v>980.25788999999997</v>
      </c>
      <c r="E132" s="28">
        <v>2272.5</v>
      </c>
      <c r="F132" s="28">
        <v>0</v>
      </c>
      <c r="G132" s="28">
        <f>SUM(H132:J132)</f>
        <v>3252.7578899999999</v>
      </c>
      <c r="H132" s="28">
        <v>980.25788999999997</v>
      </c>
      <c r="I132" s="28">
        <v>2272.5</v>
      </c>
      <c r="J132" s="28">
        <v>0</v>
      </c>
      <c r="K132" s="10">
        <f>G132/C132</f>
        <v>1</v>
      </c>
      <c r="L132" s="16"/>
    </row>
    <row r="133" spans="1:12" ht="15.75" customHeight="1" x14ac:dyDescent="0.2">
      <c r="A133" s="14"/>
      <c r="B133" s="87" t="s">
        <v>221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89"/>
    </row>
    <row r="134" spans="1:12" ht="61.5" customHeight="1" x14ac:dyDescent="0.25">
      <c r="A134" s="15"/>
      <c r="B134" s="25" t="s">
        <v>222</v>
      </c>
      <c r="C134" s="28">
        <f>SUM(D134:F134)</f>
        <v>826.24</v>
      </c>
      <c r="D134" s="28">
        <v>826.24</v>
      </c>
      <c r="E134" s="28">
        <v>0</v>
      </c>
      <c r="F134" s="28">
        <v>0</v>
      </c>
      <c r="G134" s="28">
        <f>SUM(H134:J134)</f>
        <v>826.24</v>
      </c>
      <c r="H134" s="28">
        <v>826.24</v>
      </c>
      <c r="I134" s="28">
        <v>0</v>
      </c>
      <c r="J134" s="28">
        <v>0</v>
      </c>
      <c r="K134" s="10">
        <f>G134/C134</f>
        <v>1</v>
      </c>
      <c r="L134" s="18"/>
    </row>
    <row r="135" spans="1:12" s="20" customFormat="1" ht="47.45" customHeight="1" x14ac:dyDescent="0.25">
      <c r="A135" s="45" t="s">
        <v>77</v>
      </c>
      <c r="B135" s="46" t="s">
        <v>78</v>
      </c>
      <c r="C135" s="52">
        <f>SUM(C137+C147+C155+C166)</f>
        <v>338.9</v>
      </c>
      <c r="D135" s="52">
        <f>SUM(D137+D147+D155+D166)</f>
        <v>338.9</v>
      </c>
      <c r="E135" s="52">
        <f t="shared" ref="E135:J135" si="15">SUM(E137+E147+E155+E166)</f>
        <v>0</v>
      </c>
      <c r="F135" s="52">
        <f t="shared" si="15"/>
        <v>0</v>
      </c>
      <c r="G135" s="52">
        <f t="shared" si="15"/>
        <v>304.8</v>
      </c>
      <c r="H135" s="52">
        <f t="shared" si="15"/>
        <v>304.8</v>
      </c>
      <c r="I135" s="52">
        <f t="shared" si="15"/>
        <v>0</v>
      </c>
      <c r="J135" s="52">
        <f t="shared" si="15"/>
        <v>0</v>
      </c>
      <c r="K135" s="48">
        <f>G135/C135</f>
        <v>0.89938034818530554</v>
      </c>
      <c r="L135" s="53"/>
    </row>
    <row r="136" spans="1:12" s="20" customFormat="1" ht="15.95" customHeight="1" x14ac:dyDescent="0.25">
      <c r="A136" s="42" t="s">
        <v>133</v>
      </c>
      <c r="B136" s="90" t="s">
        <v>79</v>
      </c>
      <c r="C136" s="91"/>
      <c r="D136" s="91"/>
      <c r="E136" s="91"/>
      <c r="F136" s="91"/>
      <c r="G136" s="91"/>
      <c r="H136" s="91"/>
      <c r="I136" s="91"/>
      <c r="J136" s="91"/>
      <c r="K136" s="91"/>
      <c r="L136" s="92"/>
    </row>
    <row r="137" spans="1:12" s="20" customFormat="1" ht="34.700000000000003" customHeight="1" x14ac:dyDescent="0.25">
      <c r="A137" s="35"/>
      <c r="B137" s="11" t="s">
        <v>80</v>
      </c>
      <c r="C137" s="28">
        <f>SUM(C140:C145)</f>
        <v>67.5</v>
      </c>
      <c r="D137" s="28">
        <f t="shared" ref="D137:J137" si="16">SUM(D140:D145)</f>
        <v>67.5</v>
      </c>
      <c r="E137" s="28">
        <f t="shared" si="16"/>
        <v>0</v>
      </c>
      <c r="F137" s="28">
        <f t="shared" si="16"/>
        <v>0</v>
      </c>
      <c r="G137" s="28">
        <f>H137+I137+J137</f>
        <v>67.5</v>
      </c>
      <c r="H137" s="28">
        <f>H140+H141+H142+H143+H144+H145</f>
        <v>67.5</v>
      </c>
      <c r="I137" s="28">
        <f t="shared" si="16"/>
        <v>0</v>
      </c>
      <c r="J137" s="28">
        <f t="shared" si="16"/>
        <v>0</v>
      </c>
      <c r="K137" s="10">
        <f>G137/C137</f>
        <v>1</v>
      </c>
      <c r="L137" s="34"/>
    </row>
    <row r="138" spans="1:12" s="20" customFormat="1" ht="18" customHeight="1" x14ac:dyDescent="0.25">
      <c r="A138" s="35"/>
      <c r="B138" s="93" t="s">
        <v>81</v>
      </c>
      <c r="C138" s="94"/>
      <c r="D138" s="94"/>
      <c r="E138" s="94"/>
      <c r="F138" s="94"/>
      <c r="G138" s="94"/>
      <c r="H138" s="94"/>
      <c r="I138" s="94"/>
      <c r="J138" s="94"/>
      <c r="K138" s="94"/>
      <c r="L138" s="95"/>
    </row>
    <row r="139" spans="1:12" s="20" customFormat="1" ht="15.95" customHeight="1" x14ac:dyDescent="0.25">
      <c r="A139" s="35"/>
      <c r="B139" s="93" t="s">
        <v>223</v>
      </c>
      <c r="C139" s="94"/>
      <c r="D139" s="94"/>
      <c r="E139" s="94"/>
      <c r="F139" s="94"/>
      <c r="G139" s="94"/>
      <c r="H139" s="94"/>
      <c r="I139" s="94"/>
      <c r="J139" s="94"/>
      <c r="K139" s="94"/>
      <c r="L139" s="95"/>
    </row>
    <row r="140" spans="1:12" s="20" customFormat="1" ht="183" customHeight="1" x14ac:dyDescent="0.25">
      <c r="A140" s="35"/>
      <c r="B140" s="27" t="s">
        <v>224</v>
      </c>
      <c r="C140" s="28">
        <f t="shared" ref="C140:C145" si="17">SUM(D140:F140)</f>
        <v>10</v>
      </c>
      <c r="D140" s="28">
        <v>10</v>
      </c>
      <c r="E140" s="28">
        <v>0</v>
      </c>
      <c r="F140" s="28">
        <v>0</v>
      </c>
      <c r="G140" s="28">
        <f>H140+I140+J140</f>
        <v>10</v>
      </c>
      <c r="H140" s="28">
        <v>10</v>
      </c>
      <c r="I140" s="28">
        <v>0</v>
      </c>
      <c r="J140" s="28">
        <v>0</v>
      </c>
      <c r="K140" s="10">
        <f t="shared" ref="K140:K145" si="18">G140/C140</f>
        <v>1</v>
      </c>
      <c r="L140" s="34"/>
    </row>
    <row r="141" spans="1:12" ht="63" x14ac:dyDescent="0.25">
      <c r="A141" s="15"/>
      <c r="B141" s="25" t="s">
        <v>225</v>
      </c>
      <c r="C141" s="28">
        <f t="shared" si="17"/>
        <v>17.5</v>
      </c>
      <c r="D141" s="28">
        <v>17.5</v>
      </c>
      <c r="E141" s="28">
        <v>0</v>
      </c>
      <c r="F141" s="28">
        <v>0</v>
      </c>
      <c r="G141" s="28">
        <f>SUM(H141:J141)</f>
        <v>17.5</v>
      </c>
      <c r="H141" s="28">
        <v>17.5</v>
      </c>
      <c r="I141" s="28">
        <v>0</v>
      </c>
      <c r="J141" s="28">
        <v>0</v>
      </c>
      <c r="K141" s="10">
        <f t="shared" si="18"/>
        <v>1</v>
      </c>
      <c r="L141" s="18"/>
    </row>
    <row r="142" spans="1:12" ht="47.25" x14ac:dyDescent="0.25">
      <c r="A142" s="15"/>
      <c r="B142" s="11" t="s">
        <v>226</v>
      </c>
      <c r="C142" s="28">
        <f t="shared" si="17"/>
        <v>5</v>
      </c>
      <c r="D142" s="28">
        <v>5</v>
      </c>
      <c r="E142" s="28">
        <v>0</v>
      </c>
      <c r="F142" s="28">
        <v>0</v>
      </c>
      <c r="G142" s="28">
        <f>SUM(H142:J142)</f>
        <v>5</v>
      </c>
      <c r="H142" s="28">
        <v>5</v>
      </c>
      <c r="I142" s="28">
        <v>0</v>
      </c>
      <c r="J142" s="28">
        <v>0</v>
      </c>
      <c r="K142" s="36">
        <f t="shared" si="18"/>
        <v>1</v>
      </c>
      <c r="L142" s="18"/>
    </row>
    <row r="143" spans="1:12" ht="47.25" x14ac:dyDescent="0.25">
      <c r="A143" s="15"/>
      <c r="B143" s="11" t="s">
        <v>227</v>
      </c>
      <c r="C143" s="28">
        <f t="shared" si="17"/>
        <v>6</v>
      </c>
      <c r="D143" s="28">
        <v>6</v>
      </c>
      <c r="E143" s="28">
        <v>0</v>
      </c>
      <c r="F143" s="28">
        <v>0</v>
      </c>
      <c r="G143" s="28">
        <f>SUM(H143:J143)</f>
        <v>6</v>
      </c>
      <c r="H143" s="28">
        <v>6</v>
      </c>
      <c r="I143" s="28">
        <v>0</v>
      </c>
      <c r="J143" s="28">
        <v>0</v>
      </c>
      <c r="K143" s="36">
        <f t="shared" si="18"/>
        <v>1</v>
      </c>
      <c r="L143" s="18"/>
    </row>
    <row r="144" spans="1:12" ht="51" customHeight="1" x14ac:dyDescent="0.25">
      <c r="A144" s="15"/>
      <c r="B144" s="11" t="s">
        <v>228</v>
      </c>
      <c r="C144" s="28">
        <f t="shared" si="17"/>
        <v>21</v>
      </c>
      <c r="D144" s="28">
        <v>21</v>
      </c>
      <c r="E144" s="28">
        <v>0</v>
      </c>
      <c r="F144" s="28">
        <v>0</v>
      </c>
      <c r="G144" s="28">
        <f>SUM(H144:J144)</f>
        <v>21</v>
      </c>
      <c r="H144" s="28">
        <v>21</v>
      </c>
      <c r="I144" s="28">
        <v>0</v>
      </c>
      <c r="J144" s="28">
        <v>0</v>
      </c>
      <c r="K144" s="36">
        <f t="shared" si="18"/>
        <v>1</v>
      </c>
      <c r="L144" s="18"/>
    </row>
    <row r="145" spans="1:16" ht="50.25" customHeight="1" x14ac:dyDescent="0.25">
      <c r="A145" s="15"/>
      <c r="B145" s="11" t="s">
        <v>229</v>
      </c>
      <c r="C145" s="28">
        <f t="shared" si="17"/>
        <v>8</v>
      </c>
      <c r="D145" s="28">
        <v>8</v>
      </c>
      <c r="E145" s="28">
        <v>0</v>
      </c>
      <c r="F145" s="28">
        <v>0</v>
      </c>
      <c r="G145" s="28">
        <f>SUM(H145:J145)</f>
        <v>8</v>
      </c>
      <c r="H145" s="28">
        <v>8</v>
      </c>
      <c r="I145" s="28">
        <v>0</v>
      </c>
      <c r="J145" s="28">
        <v>0</v>
      </c>
      <c r="K145" s="10">
        <f t="shared" si="18"/>
        <v>1</v>
      </c>
      <c r="L145" s="18"/>
    </row>
    <row r="146" spans="1:16" x14ac:dyDescent="0.25">
      <c r="A146" s="42" t="s">
        <v>134</v>
      </c>
      <c r="B146" s="90" t="s">
        <v>82</v>
      </c>
      <c r="C146" s="91"/>
      <c r="D146" s="91"/>
      <c r="E146" s="91"/>
      <c r="F146" s="91"/>
      <c r="G146" s="91"/>
      <c r="H146" s="91"/>
      <c r="I146" s="91"/>
      <c r="J146" s="91"/>
      <c r="K146" s="91"/>
      <c r="L146" s="92"/>
      <c r="P146" s="24"/>
    </row>
    <row r="147" spans="1:16" ht="32.25" customHeight="1" x14ac:dyDescent="0.25">
      <c r="A147" s="15"/>
      <c r="B147" s="11" t="s">
        <v>83</v>
      </c>
      <c r="C147" s="28">
        <f>D147+E147+F147</f>
        <v>39.5</v>
      </c>
      <c r="D147" s="28">
        <f>D150+D151+D152+D153</f>
        <v>39.5</v>
      </c>
      <c r="E147" s="28">
        <f t="shared" ref="E147:J147" si="19">SUM(E150:E153)</f>
        <v>0</v>
      </c>
      <c r="F147" s="28">
        <f t="shared" si="19"/>
        <v>0</v>
      </c>
      <c r="G147" s="28">
        <f>H147+I147+J147</f>
        <v>39.5</v>
      </c>
      <c r="H147" s="28">
        <f>H150+H151+H152+H153</f>
        <v>39.5</v>
      </c>
      <c r="I147" s="28">
        <f t="shared" si="19"/>
        <v>0</v>
      </c>
      <c r="J147" s="28">
        <f t="shared" si="19"/>
        <v>0</v>
      </c>
      <c r="K147" s="10">
        <f>G147/C147</f>
        <v>1</v>
      </c>
      <c r="L147" s="18"/>
    </row>
    <row r="148" spans="1:16" ht="17.25" customHeight="1" x14ac:dyDescent="0.25">
      <c r="A148" s="15"/>
      <c r="B148" s="93" t="s">
        <v>84</v>
      </c>
      <c r="C148" s="94"/>
      <c r="D148" s="94"/>
      <c r="E148" s="94"/>
      <c r="F148" s="94"/>
      <c r="G148" s="94"/>
      <c r="H148" s="94"/>
      <c r="I148" s="94"/>
      <c r="J148" s="94"/>
      <c r="K148" s="94"/>
      <c r="L148" s="95"/>
    </row>
    <row r="149" spans="1:16" ht="15.75" customHeight="1" x14ac:dyDescent="0.25">
      <c r="A149" s="15"/>
      <c r="B149" s="93" t="s">
        <v>230</v>
      </c>
      <c r="C149" s="94"/>
      <c r="D149" s="94"/>
      <c r="E149" s="94"/>
      <c r="F149" s="94"/>
      <c r="G149" s="94"/>
      <c r="H149" s="94"/>
      <c r="I149" s="94"/>
      <c r="J149" s="94"/>
      <c r="K149" s="94"/>
      <c r="L149" s="95"/>
    </row>
    <row r="150" spans="1:16" ht="69.75" customHeight="1" x14ac:dyDescent="0.25">
      <c r="A150" s="15"/>
      <c r="B150" s="11" t="s">
        <v>231</v>
      </c>
      <c r="C150" s="28">
        <f>SUM(D150:F150)</f>
        <v>7</v>
      </c>
      <c r="D150" s="28">
        <v>7</v>
      </c>
      <c r="E150" s="28">
        <v>0</v>
      </c>
      <c r="F150" s="28">
        <v>0</v>
      </c>
      <c r="G150" s="28">
        <f>SUM(H150:J150)</f>
        <v>7</v>
      </c>
      <c r="H150" s="28">
        <v>7</v>
      </c>
      <c r="I150" s="28">
        <v>0</v>
      </c>
      <c r="J150" s="28">
        <v>0</v>
      </c>
      <c r="K150" s="10">
        <f>G150/C150</f>
        <v>1</v>
      </c>
      <c r="L150" s="16"/>
    </row>
    <row r="151" spans="1:16" ht="68.25" customHeight="1" x14ac:dyDescent="0.25">
      <c r="A151" s="15"/>
      <c r="B151" s="11" t="s">
        <v>233</v>
      </c>
      <c r="C151" s="28">
        <f>SUM(D151:F151)</f>
        <v>10</v>
      </c>
      <c r="D151" s="28">
        <v>10</v>
      </c>
      <c r="E151" s="28">
        <v>0</v>
      </c>
      <c r="F151" s="28">
        <v>0</v>
      </c>
      <c r="G151" s="28">
        <f>SUM(H151:J151)</f>
        <v>10</v>
      </c>
      <c r="H151" s="28">
        <v>10</v>
      </c>
      <c r="I151" s="28">
        <v>0</v>
      </c>
      <c r="J151" s="28">
        <v>0</v>
      </c>
      <c r="K151" s="10">
        <f>G151/C151</f>
        <v>1</v>
      </c>
      <c r="L151" s="16"/>
    </row>
    <row r="152" spans="1:16" ht="47.45" customHeight="1" x14ac:dyDescent="0.25">
      <c r="A152" s="15"/>
      <c r="B152" s="11" t="s">
        <v>232</v>
      </c>
      <c r="C152" s="28">
        <f>SUM(D152:F152)</f>
        <v>16.5</v>
      </c>
      <c r="D152" s="28">
        <v>16.5</v>
      </c>
      <c r="E152" s="28">
        <v>0</v>
      </c>
      <c r="F152" s="28">
        <v>0</v>
      </c>
      <c r="G152" s="28">
        <f>SUM(H152:J152)</f>
        <v>16.5</v>
      </c>
      <c r="H152" s="28">
        <v>16.5</v>
      </c>
      <c r="I152" s="28">
        <v>0</v>
      </c>
      <c r="J152" s="28">
        <v>0</v>
      </c>
      <c r="K152" s="10">
        <f>G152/C152</f>
        <v>1</v>
      </c>
      <c r="L152" s="17"/>
    </row>
    <row r="153" spans="1:16" ht="49.5" customHeight="1" x14ac:dyDescent="0.25">
      <c r="A153" s="15"/>
      <c r="B153" s="11" t="s">
        <v>234</v>
      </c>
      <c r="C153" s="28">
        <f>SUM(D153:F153)</f>
        <v>6</v>
      </c>
      <c r="D153" s="12">
        <v>6</v>
      </c>
      <c r="E153" s="12">
        <v>0</v>
      </c>
      <c r="F153" s="12">
        <v>0</v>
      </c>
      <c r="G153" s="28">
        <f>SUM(H153:J153)</f>
        <v>6</v>
      </c>
      <c r="H153" s="12">
        <v>6</v>
      </c>
      <c r="I153" s="12">
        <v>0</v>
      </c>
      <c r="J153" s="12">
        <v>0</v>
      </c>
      <c r="K153" s="66">
        <f>G153/C153</f>
        <v>1</v>
      </c>
      <c r="L153" s="37"/>
    </row>
    <row r="154" spans="1:16" x14ac:dyDescent="0.25">
      <c r="A154" s="42" t="s">
        <v>135</v>
      </c>
      <c r="B154" s="81" t="s">
        <v>85</v>
      </c>
      <c r="C154" s="82"/>
      <c r="D154" s="82"/>
      <c r="E154" s="82"/>
      <c r="F154" s="82"/>
      <c r="G154" s="82"/>
      <c r="H154" s="82"/>
      <c r="I154" s="82"/>
      <c r="J154" s="82"/>
      <c r="K154" s="82"/>
      <c r="L154" s="83"/>
    </row>
    <row r="155" spans="1:16" ht="33.75" customHeight="1" x14ac:dyDescent="0.25">
      <c r="A155" s="15"/>
      <c r="B155" s="11" t="s">
        <v>86</v>
      </c>
      <c r="C155" s="12">
        <f>D155+E155+F155</f>
        <v>57.5</v>
      </c>
      <c r="D155" s="12">
        <f t="shared" ref="D155:J155" si="20">SUM(D158:D164)</f>
        <v>57.5</v>
      </c>
      <c r="E155" s="12">
        <f t="shared" si="20"/>
        <v>0</v>
      </c>
      <c r="F155" s="12">
        <f t="shared" si="20"/>
        <v>0</v>
      </c>
      <c r="G155" s="12">
        <f>H155+I155+J155</f>
        <v>33.5</v>
      </c>
      <c r="H155" s="12">
        <f>H158+H159+H160+H161+H162+H163+H164</f>
        <v>33.5</v>
      </c>
      <c r="I155" s="12">
        <f t="shared" si="20"/>
        <v>0</v>
      </c>
      <c r="J155" s="12">
        <f t="shared" si="20"/>
        <v>0</v>
      </c>
      <c r="K155" s="10">
        <f>G155/C155</f>
        <v>0.58260869565217388</v>
      </c>
      <c r="L155" s="37"/>
    </row>
    <row r="156" spans="1:16" ht="21.75" customHeight="1" x14ac:dyDescent="0.25">
      <c r="A156" s="15"/>
      <c r="B156" s="84" t="s">
        <v>87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6"/>
    </row>
    <row r="157" spans="1:16" ht="34.700000000000003" customHeight="1" x14ac:dyDescent="0.25">
      <c r="A157" s="15"/>
      <c r="B157" s="93" t="s">
        <v>235</v>
      </c>
      <c r="C157" s="94"/>
      <c r="D157" s="94"/>
      <c r="E157" s="94"/>
      <c r="F157" s="94"/>
      <c r="G157" s="94"/>
      <c r="H157" s="94"/>
      <c r="I157" s="94"/>
      <c r="J157" s="94"/>
      <c r="K157" s="94"/>
      <c r="L157" s="95"/>
    </row>
    <row r="158" spans="1:16" ht="55.5" customHeight="1" x14ac:dyDescent="0.25">
      <c r="A158" s="15"/>
      <c r="B158" s="11" t="s">
        <v>236</v>
      </c>
      <c r="C158" s="12">
        <f t="shared" ref="C158:C164" si="21">SUM(D158:F158)</f>
        <v>7</v>
      </c>
      <c r="D158" s="12">
        <v>7</v>
      </c>
      <c r="E158" s="12">
        <v>0</v>
      </c>
      <c r="F158" s="12">
        <v>0</v>
      </c>
      <c r="G158" s="12">
        <f t="shared" ref="G158:G163" si="22">SUM(H158:J158)</f>
        <v>7</v>
      </c>
      <c r="H158" s="12">
        <v>7</v>
      </c>
      <c r="I158" s="12">
        <v>0</v>
      </c>
      <c r="J158" s="12">
        <v>0</v>
      </c>
      <c r="K158" s="16">
        <f t="shared" ref="K158:K164" si="23">G158/C158</f>
        <v>1</v>
      </c>
      <c r="L158" s="15"/>
    </row>
    <row r="159" spans="1:16" ht="63" customHeight="1" x14ac:dyDescent="0.25">
      <c r="A159" s="15"/>
      <c r="B159" s="11" t="s">
        <v>237</v>
      </c>
      <c r="C159" s="12">
        <f t="shared" si="21"/>
        <v>12</v>
      </c>
      <c r="D159" s="12">
        <v>12</v>
      </c>
      <c r="E159" s="12">
        <v>0</v>
      </c>
      <c r="F159" s="12">
        <v>0</v>
      </c>
      <c r="G159" s="12">
        <f t="shared" si="22"/>
        <v>0</v>
      </c>
      <c r="H159" s="12">
        <v>0</v>
      </c>
      <c r="I159" s="12">
        <v>0</v>
      </c>
      <c r="J159" s="12">
        <v>0</v>
      </c>
      <c r="K159" s="16">
        <f t="shared" si="23"/>
        <v>0</v>
      </c>
      <c r="L159" s="15"/>
    </row>
    <row r="160" spans="1:16" ht="66.75" customHeight="1" x14ac:dyDescent="0.25">
      <c r="A160" s="15"/>
      <c r="B160" s="11" t="s">
        <v>238</v>
      </c>
      <c r="C160" s="12">
        <f t="shared" si="21"/>
        <v>5</v>
      </c>
      <c r="D160" s="12">
        <v>5</v>
      </c>
      <c r="E160" s="12">
        <v>0</v>
      </c>
      <c r="F160" s="12">
        <v>0</v>
      </c>
      <c r="G160" s="12">
        <f t="shared" si="22"/>
        <v>5</v>
      </c>
      <c r="H160" s="12">
        <v>5</v>
      </c>
      <c r="I160" s="12">
        <v>0</v>
      </c>
      <c r="J160" s="12">
        <v>0</v>
      </c>
      <c r="K160" s="16">
        <f t="shared" si="23"/>
        <v>1</v>
      </c>
      <c r="L160" s="15"/>
    </row>
    <row r="161" spans="1:12" ht="67.5" customHeight="1" x14ac:dyDescent="0.25">
      <c r="A161" s="15"/>
      <c r="B161" s="11" t="s">
        <v>239</v>
      </c>
      <c r="C161" s="12">
        <f t="shared" si="21"/>
        <v>5</v>
      </c>
      <c r="D161" s="12">
        <v>5</v>
      </c>
      <c r="E161" s="12">
        <v>0</v>
      </c>
      <c r="F161" s="12">
        <v>0</v>
      </c>
      <c r="G161" s="12">
        <f t="shared" si="22"/>
        <v>5</v>
      </c>
      <c r="H161" s="12">
        <v>5</v>
      </c>
      <c r="I161" s="12">
        <v>0</v>
      </c>
      <c r="J161" s="12">
        <v>0</v>
      </c>
      <c r="K161" s="16">
        <f t="shared" si="23"/>
        <v>1</v>
      </c>
      <c r="L161" s="15"/>
    </row>
    <row r="162" spans="1:12" ht="52.5" customHeight="1" x14ac:dyDescent="0.25">
      <c r="A162" s="15"/>
      <c r="B162" s="11" t="s">
        <v>240</v>
      </c>
      <c r="C162" s="12">
        <f t="shared" si="21"/>
        <v>18</v>
      </c>
      <c r="D162" s="12">
        <v>18</v>
      </c>
      <c r="E162" s="12">
        <v>0</v>
      </c>
      <c r="F162" s="12">
        <v>0</v>
      </c>
      <c r="G162" s="12">
        <f t="shared" si="22"/>
        <v>6</v>
      </c>
      <c r="H162" s="12">
        <v>6</v>
      </c>
      <c r="I162" s="12">
        <v>0</v>
      </c>
      <c r="J162" s="12">
        <v>0</v>
      </c>
      <c r="K162" s="16">
        <f t="shared" si="23"/>
        <v>0.33333333333333331</v>
      </c>
      <c r="L162" s="15"/>
    </row>
    <row r="163" spans="1:12" ht="45.75" customHeight="1" x14ac:dyDescent="0.25">
      <c r="A163" s="15"/>
      <c r="B163" s="11" t="s">
        <v>241</v>
      </c>
      <c r="C163" s="12">
        <f t="shared" si="21"/>
        <v>1</v>
      </c>
      <c r="D163" s="12">
        <v>1</v>
      </c>
      <c r="E163" s="12">
        <v>0</v>
      </c>
      <c r="F163" s="12">
        <v>0</v>
      </c>
      <c r="G163" s="12">
        <f t="shared" si="22"/>
        <v>1</v>
      </c>
      <c r="H163" s="12">
        <v>1</v>
      </c>
      <c r="I163" s="12">
        <v>0</v>
      </c>
      <c r="J163" s="12">
        <v>0</v>
      </c>
      <c r="K163" s="16">
        <f t="shared" si="23"/>
        <v>1</v>
      </c>
      <c r="L163" s="15"/>
    </row>
    <row r="164" spans="1:12" ht="62.25" customHeight="1" x14ac:dyDescent="0.25">
      <c r="A164" s="15"/>
      <c r="B164" s="11" t="s">
        <v>242</v>
      </c>
      <c r="C164" s="12">
        <f t="shared" si="21"/>
        <v>9.5</v>
      </c>
      <c r="D164" s="12">
        <v>9.5</v>
      </c>
      <c r="E164" s="12">
        <v>0</v>
      </c>
      <c r="F164" s="12">
        <v>0</v>
      </c>
      <c r="G164" s="12">
        <f>H164+I164+J164</f>
        <v>9.5</v>
      </c>
      <c r="H164" s="12">
        <v>9.5</v>
      </c>
      <c r="I164" s="12">
        <v>0</v>
      </c>
      <c r="J164" s="12">
        <v>0</v>
      </c>
      <c r="K164" s="16">
        <f t="shared" si="23"/>
        <v>1</v>
      </c>
      <c r="L164" s="15"/>
    </row>
    <row r="165" spans="1:12" x14ac:dyDescent="0.25">
      <c r="A165" s="42" t="s">
        <v>136</v>
      </c>
      <c r="B165" s="81" t="s">
        <v>88</v>
      </c>
      <c r="C165" s="82"/>
      <c r="D165" s="82"/>
      <c r="E165" s="82"/>
      <c r="F165" s="82"/>
      <c r="G165" s="82"/>
      <c r="H165" s="82"/>
      <c r="I165" s="82"/>
      <c r="J165" s="82"/>
      <c r="K165" s="82"/>
      <c r="L165" s="83"/>
    </row>
    <row r="166" spans="1:12" ht="59.25" customHeight="1" x14ac:dyDescent="0.25">
      <c r="A166" s="15"/>
      <c r="B166" s="11" t="s">
        <v>89</v>
      </c>
      <c r="C166" s="12">
        <f>SUM(C169:C175)</f>
        <v>174.4</v>
      </c>
      <c r="D166" s="12">
        <f>D169+D170+D171+D172+D173+D174+D175</f>
        <v>174.4</v>
      </c>
      <c r="E166" s="12">
        <f>SUM(E169:E175)</f>
        <v>0</v>
      </c>
      <c r="F166" s="12">
        <f>SUM(F169:F175)</f>
        <v>0</v>
      </c>
      <c r="G166" s="12">
        <f>H166+I166+J166</f>
        <v>164.3</v>
      </c>
      <c r="H166" s="12">
        <f>SUM(H169+H170+H171+H172+H173+H174+H175)</f>
        <v>164.3</v>
      </c>
      <c r="I166" s="12">
        <f>SUM(I169:I175)</f>
        <v>0</v>
      </c>
      <c r="J166" s="12">
        <f>SUM(J169:J175)</f>
        <v>0</v>
      </c>
      <c r="K166" s="10">
        <f>G166/C166</f>
        <v>0.94208715596330284</v>
      </c>
      <c r="L166" s="15"/>
    </row>
    <row r="167" spans="1:12" x14ac:dyDescent="0.25">
      <c r="A167" s="15"/>
      <c r="B167" s="84" t="s">
        <v>90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6"/>
    </row>
    <row r="168" spans="1:12" ht="36" customHeight="1" x14ac:dyDescent="0.25">
      <c r="A168" s="15"/>
      <c r="B168" s="93" t="s">
        <v>243</v>
      </c>
      <c r="C168" s="94"/>
      <c r="D168" s="94"/>
      <c r="E168" s="94"/>
      <c r="F168" s="94"/>
      <c r="G168" s="94"/>
      <c r="H168" s="94"/>
      <c r="I168" s="94"/>
      <c r="J168" s="94"/>
      <c r="K168" s="94"/>
      <c r="L168" s="95"/>
    </row>
    <row r="169" spans="1:12" ht="119.25" customHeight="1" x14ac:dyDescent="0.25">
      <c r="A169" s="15"/>
      <c r="B169" s="11" t="s">
        <v>244</v>
      </c>
      <c r="C169" s="12">
        <f t="shared" ref="C169:C175" si="24">SUM(D169:F169)</f>
        <v>26</v>
      </c>
      <c r="D169" s="12">
        <v>26</v>
      </c>
      <c r="E169" s="12">
        <v>0</v>
      </c>
      <c r="F169" s="12">
        <v>0</v>
      </c>
      <c r="G169" s="12">
        <f t="shared" ref="G169:G175" si="25">SUM(H169:J169)</f>
        <v>26</v>
      </c>
      <c r="H169" s="12">
        <v>26</v>
      </c>
      <c r="I169" s="12">
        <v>0</v>
      </c>
      <c r="J169" s="12">
        <v>0</v>
      </c>
      <c r="K169" s="16">
        <f t="shared" ref="K169:K176" si="26">G169/C169</f>
        <v>1</v>
      </c>
      <c r="L169" s="15"/>
    </row>
    <row r="170" spans="1:12" ht="46.5" customHeight="1" x14ac:dyDescent="0.25">
      <c r="A170" s="15"/>
      <c r="B170" s="11" t="s">
        <v>245</v>
      </c>
      <c r="C170" s="12">
        <f t="shared" si="24"/>
        <v>5</v>
      </c>
      <c r="D170" s="12">
        <v>5</v>
      </c>
      <c r="E170" s="12">
        <v>0</v>
      </c>
      <c r="F170" s="12">
        <v>0</v>
      </c>
      <c r="G170" s="12">
        <f t="shared" si="25"/>
        <v>5</v>
      </c>
      <c r="H170" s="12">
        <v>5</v>
      </c>
      <c r="I170" s="12">
        <v>0</v>
      </c>
      <c r="J170" s="12">
        <v>0</v>
      </c>
      <c r="K170" s="16">
        <f t="shared" si="26"/>
        <v>1</v>
      </c>
      <c r="L170" s="15"/>
    </row>
    <row r="171" spans="1:12" ht="31.5" x14ac:dyDescent="0.25">
      <c r="A171" s="15"/>
      <c r="B171" s="11" t="s">
        <v>246</v>
      </c>
      <c r="C171" s="12">
        <f t="shared" si="24"/>
        <v>5</v>
      </c>
      <c r="D171" s="12">
        <v>5</v>
      </c>
      <c r="E171" s="12">
        <v>0</v>
      </c>
      <c r="F171" s="12">
        <v>0</v>
      </c>
      <c r="G171" s="12">
        <f t="shared" si="25"/>
        <v>5</v>
      </c>
      <c r="H171" s="12">
        <v>5</v>
      </c>
      <c r="I171" s="12">
        <v>0</v>
      </c>
      <c r="J171" s="12">
        <v>0</v>
      </c>
      <c r="K171" s="16">
        <f t="shared" si="26"/>
        <v>1</v>
      </c>
      <c r="L171" s="15"/>
    </row>
    <row r="172" spans="1:12" ht="47.25" x14ac:dyDescent="0.25">
      <c r="A172" s="15"/>
      <c r="B172" s="11" t="s">
        <v>247</v>
      </c>
      <c r="C172" s="12">
        <f t="shared" si="24"/>
        <v>0</v>
      </c>
      <c r="D172" s="12">
        <v>0</v>
      </c>
      <c r="E172" s="12">
        <v>0</v>
      </c>
      <c r="F172" s="12">
        <v>0</v>
      </c>
      <c r="G172" s="12">
        <f t="shared" si="25"/>
        <v>0</v>
      </c>
      <c r="H172" s="12">
        <v>0</v>
      </c>
      <c r="I172" s="12">
        <v>0</v>
      </c>
      <c r="J172" s="12">
        <v>0</v>
      </c>
      <c r="K172" s="16"/>
      <c r="L172" s="15"/>
    </row>
    <row r="173" spans="1:12" ht="67.5" customHeight="1" x14ac:dyDescent="0.25">
      <c r="A173" s="15"/>
      <c r="B173" s="11" t="s">
        <v>248</v>
      </c>
      <c r="C173" s="12">
        <f t="shared" si="24"/>
        <v>40</v>
      </c>
      <c r="D173" s="12">
        <v>40</v>
      </c>
      <c r="E173" s="12">
        <v>0</v>
      </c>
      <c r="F173" s="12">
        <v>0</v>
      </c>
      <c r="G173" s="12">
        <f t="shared" si="25"/>
        <v>40</v>
      </c>
      <c r="H173" s="12">
        <v>40</v>
      </c>
      <c r="I173" s="12">
        <v>0</v>
      </c>
      <c r="J173" s="12">
        <v>0</v>
      </c>
      <c r="K173" s="16">
        <f t="shared" si="26"/>
        <v>1</v>
      </c>
      <c r="L173" s="15"/>
    </row>
    <row r="174" spans="1:12" ht="108.75" customHeight="1" x14ac:dyDescent="0.25">
      <c r="A174" s="15"/>
      <c r="B174" s="11" t="s">
        <v>249</v>
      </c>
      <c r="C174" s="12">
        <f t="shared" si="24"/>
        <v>13.5</v>
      </c>
      <c r="D174" s="12">
        <v>13.5</v>
      </c>
      <c r="E174" s="12">
        <v>0</v>
      </c>
      <c r="F174" s="12">
        <v>0</v>
      </c>
      <c r="G174" s="12">
        <f t="shared" si="25"/>
        <v>13.5</v>
      </c>
      <c r="H174" s="12">
        <v>13.5</v>
      </c>
      <c r="I174" s="12">
        <v>0</v>
      </c>
      <c r="J174" s="12">
        <v>0</v>
      </c>
      <c r="K174" s="16">
        <f t="shared" si="26"/>
        <v>1</v>
      </c>
      <c r="L174" s="15"/>
    </row>
    <row r="175" spans="1:12" ht="126" x14ac:dyDescent="0.25">
      <c r="A175" s="15"/>
      <c r="B175" s="11" t="s">
        <v>298</v>
      </c>
      <c r="C175" s="12">
        <f t="shared" si="24"/>
        <v>84.9</v>
      </c>
      <c r="D175" s="12">
        <v>84.9</v>
      </c>
      <c r="E175" s="12">
        <v>0</v>
      </c>
      <c r="F175" s="12">
        <v>0</v>
      </c>
      <c r="G175" s="12">
        <f t="shared" si="25"/>
        <v>74.8</v>
      </c>
      <c r="H175" s="12">
        <v>74.8</v>
      </c>
      <c r="I175" s="12">
        <v>0</v>
      </c>
      <c r="J175" s="12">
        <v>0</v>
      </c>
      <c r="K175" s="16">
        <f t="shared" si="26"/>
        <v>0.8810365135453474</v>
      </c>
      <c r="L175" s="15"/>
    </row>
    <row r="176" spans="1:12" ht="69" customHeight="1" x14ac:dyDescent="0.25">
      <c r="A176" s="45" t="s">
        <v>91</v>
      </c>
      <c r="B176" s="46" t="s">
        <v>92</v>
      </c>
      <c r="C176" s="47">
        <f>SUM(C178+C188+C195+C203)</f>
        <v>25978.100000000002</v>
      </c>
      <c r="D176" s="47">
        <f t="shared" ref="D176:J176" si="27">SUM(D178+D188+D195+D203)</f>
        <v>25211.9</v>
      </c>
      <c r="E176" s="47">
        <f t="shared" si="27"/>
        <v>766.2</v>
      </c>
      <c r="F176" s="47">
        <f t="shared" si="27"/>
        <v>0</v>
      </c>
      <c r="G176" s="47">
        <f t="shared" si="27"/>
        <v>25955.926800000001</v>
      </c>
      <c r="H176" s="47">
        <f t="shared" si="27"/>
        <v>25189.726800000004</v>
      </c>
      <c r="I176" s="47">
        <f t="shared" si="27"/>
        <v>766.2</v>
      </c>
      <c r="J176" s="47">
        <f t="shared" si="27"/>
        <v>0</v>
      </c>
      <c r="K176" s="48">
        <f t="shared" si="26"/>
        <v>0.9991464656768585</v>
      </c>
      <c r="L176" s="54"/>
    </row>
    <row r="177" spans="1:12" x14ac:dyDescent="0.25">
      <c r="A177" s="42" t="s">
        <v>137</v>
      </c>
      <c r="B177" s="81" t="s">
        <v>93</v>
      </c>
      <c r="C177" s="82"/>
      <c r="D177" s="82"/>
      <c r="E177" s="82"/>
      <c r="F177" s="82"/>
      <c r="G177" s="82"/>
      <c r="H177" s="82"/>
      <c r="I177" s="82"/>
      <c r="J177" s="82"/>
      <c r="K177" s="82"/>
      <c r="L177" s="83"/>
    </row>
    <row r="178" spans="1:12" ht="47.25" x14ac:dyDescent="0.25">
      <c r="A178" s="15"/>
      <c r="B178" s="11" t="s">
        <v>94</v>
      </c>
      <c r="C178" s="12">
        <f>C181+C183+C184+C186</f>
        <v>23829.600000000002</v>
      </c>
      <c r="D178" s="12">
        <f>D181+D183+D184+D186</f>
        <v>23063.4</v>
      </c>
      <c r="E178" s="12">
        <f t="shared" ref="E178:J178" si="28">SUM(E181+E183+E184+E186)</f>
        <v>766.2</v>
      </c>
      <c r="F178" s="12">
        <f t="shared" si="28"/>
        <v>0</v>
      </c>
      <c r="G178" s="12">
        <f>G181+G183+G184+G186</f>
        <v>23829.57</v>
      </c>
      <c r="H178" s="12">
        <f>H181+H183+H184+H186</f>
        <v>23063.370000000003</v>
      </c>
      <c r="I178" s="12">
        <f t="shared" si="28"/>
        <v>766.2</v>
      </c>
      <c r="J178" s="12">
        <f t="shared" si="28"/>
        <v>0</v>
      </c>
      <c r="K178" s="10">
        <f>G178/C178</f>
        <v>0.99999874106153686</v>
      </c>
      <c r="L178" s="15"/>
    </row>
    <row r="179" spans="1:12" x14ac:dyDescent="0.25">
      <c r="A179" s="15"/>
      <c r="B179" s="84" t="s">
        <v>95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6"/>
    </row>
    <row r="180" spans="1:12" x14ac:dyDescent="0.25">
      <c r="A180" s="15"/>
      <c r="B180" s="84" t="s">
        <v>250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6"/>
    </row>
    <row r="181" spans="1:12" ht="47.25" x14ac:dyDescent="0.25">
      <c r="A181" s="15"/>
      <c r="B181" s="11" t="s">
        <v>251</v>
      </c>
      <c r="C181" s="12">
        <f>SUM(D181:F181)</f>
        <v>2435</v>
      </c>
      <c r="D181" s="12">
        <v>2435</v>
      </c>
      <c r="E181" s="12">
        <v>0</v>
      </c>
      <c r="F181" s="12">
        <v>0</v>
      </c>
      <c r="G181" s="12">
        <f>SUM(H181:J181)</f>
        <v>2435</v>
      </c>
      <c r="H181" s="12">
        <v>2435</v>
      </c>
      <c r="I181" s="12">
        <v>0</v>
      </c>
      <c r="J181" s="12">
        <v>0</v>
      </c>
      <c r="K181" s="12"/>
      <c r="L181" s="15"/>
    </row>
    <row r="182" spans="1:12" x14ac:dyDescent="0.25">
      <c r="A182" s="15"/>
      <c r="B182" s="84" t="s">
        <v>252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6"/>
    </row>
    <row r="183" spans="1:12" ht="37.5" customHeight="1" x14ac:dyDescent="0.25">
      <c r="A183" s="15"/>
      <c r="B183" s="11" t="s">
        <v>253</v>
      </c>
      <c r="C183" s="12">
        <f>SUM(D183:F183)</f>
        <v>3611.6</v>
      </c>
      <c r="D183" s="12">
        <v>3611.6</v>
      </c>
      <c r="E183" s="12">
        <v>0</v>
      </c>
      <c r="F183" s="12">
        <v>0</v>
      </c>
      <c r="G183" s="12">
        <f>SUM(H183:J183)</f>
        <v>3611.56</v>
      </c>
      <c r="H183" s="12">
        <v>3611.56</v>
      </c>
      <c r="I183" s="12">
        <v>0</v>
      </c>
      <c r="J183" s="12">
        <v>0</v>
      </c>
      <c r="K183" s="12"/>
      <c r="L183" s="15"/>
    </row>
    <row r="184" spans="1:12" ht="82.5" customHeight="1" x14ac:dyDescent="0.25">
      <c r="A184" s="15"/>
      <c r="B184" s="11" t="s">
        <v>254</v>
      </c>
      <c r="C184" s="12">
        <f>SUM(D184:F184)</f>
        <v>2434.8000000000002</v>
      </c>
      <c r="D184" s="12">
        <v>2434.8000000000002</v>
      </c>
      <c r="E184" s="12">
        <v>0</v>
      </c>
      <c r="F184" s="12">
        <v>0</v>
      </c>
      <c r="G184" s="12">
        <f>SUM(H184:J184)</f>
        <v>2434.8000000000002</v>
      </c>
      <c r="H184" s="12">
        <v>2434.8000000000002</v>
      </c>
      <c r="I184" s="12">
        <v>0</v>
      </c>
      <c r="J184" s="12">
        <v>0</v>
      </c>
      <c r="K184" s="12"/>
      <c r="L184" s="15"/>
    </row>
    <row r="185" spans="1:12" x14ac:dyDescent="0.25">
      <c r="A185" s="15"/>
      <c r="B185" s="84" t="s">
        <v>255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6"/>
    </row>
    <row r="186" spans="1:12" ht="31.5" x14ac:dyDescent="0.25">
      <c r="A186" s="15"/>
      <c r="B186" s="11" t="s">
        <v>256</v>
      </c>
      <c r="C186" s="12">
        <f>SUM(D186+E186+F186)</f>
        <v>15348.2</v>
      </c>
      <c r="D186" s="12">
        <v>14582</v>
      </c>
      <c r="E186" s="12">
        <v>766.2</v>
      </c>
      <c r="F186" s="12">
        <v>0</v>
      </c>
      <c r="G186" s="12">
        <f>SUM(H186:J186)</f>
        <v>15348.210000000001</v>
      </c>
      <c r="H186" s="12">
        <v>14582.01</v>
      </c>
      <c r="I186" s="12">
        <v>766.2</v>
      </c>
      <c r="J186" s="12">
        <v>0</v>
      </c>
      <c r="K186" s="12"/>
      <c r="L186" s="15"/>
    </row>
    <row r="187" spans="1:12" x14ac:dyDescent="0.25">
      <c r="A187" s="42" t="s">
        <v>138</v>
      </c>
      <c r="B187" s="81" t="s">
        <v>96</v>
      </c>
      <c r="C187" s="82"/>
      <c r="D187" s="82"/>
      <c r="E187" s="82"/>
      <c r="F187" s="82"/>
      <c r="G187" s="82"/>
      <c r="H187" s="82"/>
      <c r="I187" s="82"/>
      <c r="J187" s="82"/>
      <c r="K187" s="82"/>
      <c r="L187" s="83"/>
    </row>
    <row r="188" spans="1:12" ht="31.5" x14ac:dyDescent="0.25">
      <c r="A188" s="15"/>
      <c r="B188" s="11" t="s">
        <v>97</v>
      </c>
      <c r="C188" s="12">
        <f>SUM(D188)</f>
        <v>1347</v>
      </c>
      <c r="D188" s="12">
        <f>D191+D193</f>
        <v>1347</v>
      </c>
      <c r="E188" s="12">
        <f t="shared" ref="E188:J188" si="29">SUM(E191+E193)</f>
        <v>0</v>
      </c>
      <c r="F188" s="12">
        <f t="shared" si="29"/>
        <v>0</v>
      </c>
      <c r="G188" s="12">
        <f>SUM(H188)</f>
        <v>1345.4</v>
      </c>
      <c r="H188" s="12">
        <f>H191+H193</f>
        <v>1345.4</v>
      </c>
      <c r="I188" s="12">
        <f t="shared" si="29"/>
        <v>0</v>
      </c>
      <c r="J188" s="12">
        <f t="shared" si="29"/>
        <v>0</v>
      </c>
      <c r="K188" s="10">
        <f>G188/C188</f>
        <v>0.99881217520415744</v>
      </c>
      <c r="L188" s="15"/>
    </row>
    <row r="189" spans="1:12" x14ac:dyDescent="0.25">
      <c r="A189" s="15"/>
      <c r="B189" s="84" t="s">
        <v>98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6"/>
    </row>
    <row r="190" spans="1:12" x14ac:dyDescent="0.25">
      <c r="A190" s="15"/>
      <c r="B190" s="84" t="s">
        <v>257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6"/>
    </row>
    <row r="191" spans="1:12" ht="47.25" x14ac:dyDescent="0.25">
      <c r="A191" s="15"/>
      <c r="B191" s="11" t="s">
        <v>258</v>
      </c>
      <c r="C191" s="12">
        <f>SUM(D191:F191)</f>
        <v>865.9</v>
      </c>
      <c r="D191" s="12">
        <v>865.9</v>
      </c>
      <c r="E191" s="12">
        <v>0</v>
      </c>
      <c r="F191" s="12">
        <v>0</v>
      </c>
      <c r="G191" s="12">
        <f>SUM(H191:J191)</f>
        <v>865.9</v>
      </c>
      <c r="H191" s="12">
        <v>865.9</v>
      </c>
      <c r="I191" s="12">
        <v>0</v>
      </c>
      <c r="J191" s="12">
        <v>0</v>
      </c>
      <c r="K191" s="12"/>
      <c r="L191" s="15"/>
    </row>
    <row r="192" spans="1:12" x14ac:dyDescent="0.25">
      <c r="A192" s="15"/>
      <c r="B192" s="84" t="s">
        <v>259</v>
      </c>
      <c r="C192" s="85"/>
      <c r="D192" s="85"/>
      <c r="E192" s="85"/>
      <c r="F192" s="85"/>
      <c r="G192" s="85"/>
      <c r="H192" s="85"/>
      <c r="I192" s="85"/>
      <c r="J192" s="85"/>
      <c r="K192" s="86"/>
      <c r="L192" s="15"/>
    </row>
    <row r="193" spans="1:12" ht="63" x14ac:dyDescent="0.25">
      <c r="A193" s="15"/>
      <c r="B193" s="11" t="s">
        <v>99</v>
      </c>
      <c r="C193" s="12">
        <f>SUM(D193:F193)</f>
        <v>481.1</v>
      </c>
      <c r="D193" s="12">
        <v>481.1</v>
      </c>
      <c r="E193" s="12">
        <v>0</v>
      </c>
      <c r="F193" s="12">
        <v>0</v>
      </c>
      <c r="G193" s="12">
        <f>SUM(H193:J193)</f>
        <v>479.5</v>
      </c>
      <c r="H193" s="12">
        <v>479.5</v>
      </c>
      <c r="I193" s="12">
        <v>0</v>
      </c>
      <c r="J193" s="12">
        <v>0</v>
      </c>
      <c r="K193" s="12"/>
      <c r="L193" s="15"/>
    </row>
    <row r="194" spans="1:12" ht="15.75" customHeight="1" x14ac:dyDescent="0.25">
      <c r="A194" s="42" t="s">
        <v>139</v>
      </c>
      <c r="B194" s="90" t="s">
        <v>100</v>
      </c>
      <c r="C194" s="91"/>
      <c r="D194" s="91"/>
      <c r="E194" s="91"/>
      <c r="F194" s="91"/>
      <c r="G194" s="91"/>
      <c r="H194" s="91"/>
      <c r="I194" s="91"/>
      <c r="J194" s="91"/>
      <c r="K194" s="91"/>
      <c r="L194" s="92"/>
    </row>
    <row r="195" spans="1:12" ht="47.25" x14ac:dyDescent="0.25">
      <c r="A195" s="15"/>
      <c r="B195" s="11" t="s">
        <v>101</v>
      </c>
      <c r="C195" s="28">
        <f>SUM(D195)</f>
        <v>309.39999999999998</v>
      </c>
      <c r="D195" s="28">
        <f>D198+D199+D201</f>
        <v>309.39999999999998</v>
      </c>
      <c r="E195" s="28">
        <f t="shared" ref="E195:J195" si="30">SUM(E198+E199+E201)</f>
        <v>0</v>
      </c>
      <c r="F195" s="28">
        <f t="shared" si="30"/>
        <v>0</v>
      </c>
      <c r="G195" s="28">
        <f>SUM(H195)</f>
        <v>299.74</v>
      </c>
      <c r="H195" s="28">
        <f>H198+H199+H201</f>
        <v>299.74</v>
      </c>
      <c r="I195" s="28">
        <f t="shared" si="30"/>
        <v>0</v>
      </c>
      <c r="J195" s="28">
        <f t="shared" si="30"/>
        <v>0</v>
      </c>
      <c r="K195" s="10">
        <f>G195/C195</f>
        <v>0.96877828054298654</v>
      </c>
      <c r="L195" s="15"/>
    </row>
    <row r="196" spans="1:12" ht="30.2" customHeight="1" x14ac:dyDescent="0.25">
      <c r="A196" s="15"/>
      <c r="B196" s="93" t="s">
        <v>102</v>
      </c>
      <c r="C196" s="94"/>
      <c r="D196" s="94"/>
      <c r="E196" s="94"/>
      <c r="F196" s="94"/>
      <c r="G196" s="94"/>
      <c r="H196" s="94"/>
      <c r="I196" s="94"/>
      <c r="J196" s="94"/>
      <c r="K196" s="94"/>
      <c r="L196" s="95"/>
    </row>
    <row r="197" spans="1:12" x14ac:dyDescent="0.25">
      <c r="A197" s="15"/>
      <c r="B197" s="84" t="s">
        <v>260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6"/>
    </row>
    <row r="198" spans="1:12" ht="75.75" customHeight="1" x14ac:dyDescent="0.25">
      <c r="A198" s="15"/>
      <c r="B198" s="11" t="s">
        <v>261</v>
      </c>
      <c r="C198" s="12">
        <f>SUM(D198:F198)</f>
        <v>50</v>
      </c>
      <c r="D198" s="12">
        <v>50</v>
      </c>
      <c r="E198" s="12">
        <v>0</v>
      </c>
      <c r="F198" s="12">
        <v>0</v>
      </c>
      <c r="G198" s="12">
        <f>SUM(H198:J198)</f>
        <v>50</v>
      </c>
      <c r="H198" s="12">
        <v>50</v>
      </c>
      <c r="I198" s="12">
        <v>0</v>
      </c>
      <c r="J198" s="12">
        <v>0</v>
      </c>
      <c r="K198" s="15"/>
      <c r="L198" s="15"/>
    </row>
    <row r="199" spans="1:12" ht="63" x14ac:dyDescent="0.25">
      <c r="A199" s="15"/>
      <c r="B199" s="11" t="s">
        <v>262</v>
      </c>
      <c r="C199" s="12">
        <f>SUM(D199:F199)</f>
        <v>170.9</v>
      </c>
      <c r="D199" s="12">
        <v>170.9</v>
      </c>
      <c r="E199" s="12">
        <v>0</v>
      </c>
      <c r="F199" s="12">
        <v>0</v>
      </c>
      <c r="G199" s="12">
        <f>SUM(H199:J199)</f>
        <v>161.24</v>
      </c>
      <c r="H199" s="12">
        <v>161.24</v>
      </c>
      <c r="I199" s="12">
        <v>0</v>
      </c>
      <c r="J199" s="12">
        <v>0</v>
      </c>
      <c r="K199" s="15"/>
      <c r="L199" s="15"/>
    </row>
    <row r="200" spans="1:12" x14ac:dyDescent="0.25">
      <c r="A200" s="15"/>
      <c r="B200" s="84" t="s">
        <v>263</v>
      </c>
      <c r="C200" s="85"/>
      <c r="D200" s="85"/>
      <c r="E200" s="85"/>
      <c r="F200" s="85"/>
      <c r="G200" s="85"/>
      <c r="H200" s="85"/>
      <c r="I200" s="85"/>
      <c r="J200" s="85"/>
      <c r="K200" s="86"/>
      <c r="L200" s="15"/>
    </row>
    <row r="201" spans="1:12" ht="63" customHeight="1" x14ac:dyDescent="0.25">
      <c r="A201" s="15"/>
      <c r="B201" s="11" t="s">
        <v>264</v>
      </c>
      <c r="C201" s="12">
        <f>SUM(D201:F202)</f>
        <v>88.5</v>
      </c>
      <c r="D201" s="12">
        <v>88.5</v>
      </c>
      <c r="E201" s="12">
        <v>0</v>
      </c>
      <c r="F201" s="12">
        <v>0</v>
      </c>
      <c r="G201" s="12">
        <f>SUM(H201:J201)</f>
        <v>88.5</v>
      </c>
      <c r="H201" s="12">
        <v>88.5</v>
      </c>
      <c r="I201" s="12">
        <v>0</v>
      </c>
      <c r="J201" s="12">
        <v>0</v>
      </c>
      <c r="K201" s="15"/>
      <c r="L201" s="15"/>
    </row>
    <row r="202" spans="1:12" x14ac:dyDescent="0.25">
      <c r="A202" s="42" t="s">
        <v>140</v>
      </c>
      <c r="B202" s="81" t="s">
        <v>103</v>
      </c>
      <c r="C202" s="82"/>
      <c r="D202" s="82"/>
      <c r="E202" s="82"/>
      <c r="F202" s="82"/>
      <c r="G202" s="82"/>
      <c r="H202" s="82"/>
      <c r="I202" s="82"/>
      <c r="J202" s="82"/>
      <c r="K202" s="82"/>
      <c r="L202" s="83"/>
    </row>
    <row r="203" spans="1:12" ht="63" x14ac:dyDescent="0.25">
      <c r="A203" s="15"/>
      <c r="B203" s="11" t="s">
        <v>104</v>
      </c>
      <c r="C203" s="12">
        <f>D203+E203+F203</f>
        <v>492.1</v>
      </c>
      <c r="D203" s="12">
        <f>D206+D208</f>
        <v>492.1</v>
      </c>
      <c r="E203" s="12">
        <f t="shared" ref="E203:J203" si="31">SUM(E206+E208)</f>
        <v>0</v>
      </c>
      <c r="F203" s="12">
        <f t="shared" si="31"/>
        <v>0</v>
      </c>
      <c r="G203" s="12">
        <f>H203+I203+J203</f>
        <v>481.21680000000003</v>
      </c>
      <c r="H203" s="12">
        <f>H206+H208</f>
        <v>481.21680000000003</v>
      </c>
      <c r="I203" s="12">
        <f t="shared" si="31"/>
        <v>0</v>
      </c>
      <c r="J203" s="12">
        <f t="shared" si="31"/>
        <v>0</v>
      </c>
      <c r="K203" s="10">
        <f>G203/C203</f>
        <v>0.97788416988416993</v>
      </c>
      <c r="L203" s="15"/>
    </row>
    <row r="204" spans="1:12" x14ac:dyDescent="0.25">
      <c r="A204" s="15"/>
      <c r="B204" s="84" t="s">
        <v>105</v>
      </c>
      <c r="C204" s="85"/>
      <c r="D204" s="85"/>
      <c r="E204" s="85"/>
      <c r="F204" s="85"/>
      <c r="G204" s="85"/>
      <c r="H204" s="85"/>
      <c r="I204" s="85"/>
      <c r="J204" s="85"/>
      <c r="K204" s="86"/>
      <c r="L204" s="15"/>
    </row>
    <row r="205" spans="1:12" x14ac:dyDescent="0.25">
      <c r="A205" s="15"/>
      <c r="B205" s="84" t="s">
        <v>265</v>
      </c>
      <c r="C205" s="85"/>
      <c r="D205" s="85"/>
      <c r="E205" s="85"/>
      <c r="F205" s="85"/>
      <c r="G205" s="85"/>
      <c r="H205" s="85"/>
      <c r="I205" s="85"/>
      <c r="J205" s="85"/>
      <c r="K205" s="86"/>
      <c r="L205" s="15"/>
    </row>
    <row r="206" spans="1:12" ht="47.25" x14ac:dyDescent="0.25">
      <c r="A206" s="15"/>
      <c r="B206" s="11" t="s">
        <v>266</v>
      </c>
      <c r="C206" s="12">
        <f>SUM(D206:F206)</f>
        <v>152.1</v>
      </c>
      <c r="D206" s="12">
        <v>152.1</v>
      </c>
      <c r="E206" s="12">
        <v>0</v>
      </c>
      <c r="F206" s="12">
        <v>0</v>
      </c>
      <c r="G206" s="12">
        <f>SUM(H206:J206)</f>
        <v>141.21680000000001</v>
      </c>
      <c r="H206" s="12">
        <v>141.21680000000001</v>
      </c>
      <c r="I206" s="12">
        <v>0</v>
      </c>
      <c r="J206" s="12">
        <v>0</v>
      </c>
      <c r="K206" s="12"/>
      <c r="L206" s="15"/>
    </row>
    <row r="207" spans="1:12" ht="48.75" customHeight="1" x14ac:dyDescent="0.25">
      <c r="A207" s="15"/>
      <c r="B207" s="93" t="s">
        <v>267</v>
      </c>
      <c r="C207" s="94"/>
      <c r="D207" s="94"/>
      <c r="E207" s="94"/>
      <c r="F207" s="94"/>
      <c r="G207" s="94"/>
      <c r="H207" s="94"/>
      <c r="I207" s="94"/>
      <c r="J207" s="94"/>
      <c r="K207" s="95"/>
      <c r="L207" s="15"/>
    </row>
    <row r="208" spans="1:12" ht="60" customHeight="1" x14ac:dyDescent="0.25">
      <c r="A208" s="15"/>
      <c r="B208" s="11" t="s">
        <v>268</v>
      </c>
      <c r="C208" s="12">
        <f>SUM(D208:F208)</f>
        <v>340</v>
      </c>
      <c r="D208" s="12">
        <v>340</v>
      </c>
      <c r="E208" s="12">
        <v>0</v>
      </c>
      <c r="F208" s="12">
        <v>0</v>
      </c>
      <c r="G208" s="12">
        <f>SUM(H208:J208)</f>
        <v>340</v>
      </c>
      <c r="H208" s="12">
        <v>340</v>
      </c>
      <c r="I208" s="12">
        <v>0</v>
      </c>
      <c r="J208" s="12">
        <v>0</v>
      </c>
      <c r="K208" s="15"/>
      <c r="L208" s="15"/>
    </row>
    <row r="209" spans="1:12" ht="37.5" customHeight="1" x14ac:dyDescent="0.25">
      <c r="A209" s="45" t="s">
        <v>106</v>
      </c>
      <c r="B209" s="46" t="s">
        <v>107</v>
      </c>
      <c r="C209" s="47">
        <f t="shared" ref="C209:J209" si="32">SUM(C211+C221+C233+C238)</f>
        <v>89302.493329999983</v>
      </c>
      <c r="D209" s="47">
        <f t="shared" si="32"/>
        <v>89100.993329999983</v>
      </c>
      <c r="E209" s="47">
        <f t="shared" si="32"/>
        <v>201.5</v>
      </c>
      <c r="F209" s="47">
        <f t="shared" si="32"/>
        <v>0</v>
      </c>
      <c r="G209" s="47">
        <f t="shared" si="32"/>
        <v>33527.216979999997</v>
      </c>
      <c r="H209" s="47">
        <f t="shared" si="32"/>
        <v>33360.306980000001</v>
      </c>
      <c r="I209" s="47">
        <f t="shared" si="32"/>
        <v>166.91</v>
      </c>
      <c r="J209" s="47">
        <f t="shared" si="32"/>
        <v>0</v>
      </c>
      <c r="K209" s="48">
        <f>G209/C209</f>
        <v>0.37543427657844547</v>
      </c>
      <c r="L209" s="54"/>
    </row>
    <row r="210" spans="1:12" x14ac:dyDescent="0.25">
      <c r="A210" s="42" t="s">
        <v>141</v>
      </c>
      <c r="B210" s="81" t="s">
        <v>108</v>
      </c>
      <c r="C210" s="82"/>
      <c r="D210" s="82"/>
      <c r="E210" s="82"/>
      <c r="F210" s="82"/>
      <c r="G210" s="82"/>
      <c r="H210" s="82"/>
      <c r="I210" s="82"/>
      <c r="J210" s="82"/>
      <c r="K210" s="82"/>
      <c r="L210" s="83"/>
    </row>
    <row r="211" spans="1:12" ht="60.95" customHeight="1" x14ac:dyDescent="0.25">
      <c r="A211" s="15"/>
      <c r="B211" s="11" t="s">
        <v>109</v>
      </c>
      <c r="C211" s="12">
        <f>SUM(C214+C215+C217+C219)</f>
        <v>11833.7</v>
      </c>
      <c r="D211" s="12">
        <f t="shared" ref="D211:J211" si="33">SUM(D214+D215+D217+D219)</f>
        <v>11833.7</v>
      </c>
      <c r="E211" s="12">
        <f t="shared" si="33"/>
        <v>0</v>
      </c>
      <c r="F211" s="12">
        <f t="shared" si="33"/>
        <v>0</v>
      </c>
      <c r="G211" s="12">
        <f t="shared" si="33"/>
        <v>11743.9931</v>
      </c>
      <c r="H211" s="12">
        <f t="shared" si="33"/>
        <v>11743.9931</v>
      </c>
      <c r="I211" s="12">
        <f t="shared" si="33"/>
        <v>0</v>
      </c>
      <c r="J211" s="12">
        <f t="shared" si="33"/>
        <v>0</v>
      </c>
      <c r="K211" s="9">
        <f>G211/C211</f>
        <v>0.99241937010402481</v>
      </c>
      <c r="L211" s="15"/>
    </row>
    <row r="212" spans="1:12" x14ac:dyDescent="0.25">
      <c r="A212" s="15"/>
      <c r="B212" s="84" t="s">
        <v>110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6"/>
    </row>
    <row r="213" spans="1:12" x14ac:dyDescent="0.25">
      <c r="A213" s="15"/>
      <c r="B213" s="84" t="s">
        <v>269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6"/>
    </row>
    <row r="214" spans="1:12" ht="47.25" x14ac:dyDescent="0.25">
      <c r="A214" s="15"/>
      <c r="B214" s="38" t="s">
        <v>270</v>
      </c>
      <c r="C214" s="12">
        <f>SUM(D214:F214)</f>
        <v>3692.7</v>
      </c>
      <c r="D214" s="12">
        <v>3692.7</v>
      </c>
      <c r="E214" s="12">
        <v>0</v>
      </c>
      <c r="F214" s="12">
        <v>0</v>
      </c>
      <c r="G214" s="12">
        <f>SUM(H214:J214)</f>
        <v>3605.20462</v>
      </c>
      <c r="H214" s="12">
        <v>3605.20462</v>
      </c>
      <c r="I214" s="12">
        <v>0</v>
      </c>
      <c r="J214" s="12">
        <v>0</v>
      </c>
      <c r="K214" s="16">
        <f>G214/C214</f>
        <v>0.97630585208654919</v>
      </c>
      <c r="L214" s="15"/>
    </row>
    <row r="215" spans="1:12" ht="78.75" x14ac:dyDescent="0.25">
      <c r="A215" s="15"/>
      <c r="B215" s="11" t="s">
        <v>271</v>
      </c>
      <c r="C215" s="12">
        <f>SUM(D215:F215)</f>
        <v>8141</v>
      </c>
      <c r="D215" s="12">
        <v>8141</v>
      </c>
      <c r="E215" s="12">
        <v>0</v>
      </c>
      <c r="F215" s="12">
        <v>0</v>
      </c>
      <c r="G215" s="12">
        <f>SUM(H215:J215)</f>
        <v>8138.7884800000002</v>
      </c>
      <c r="H215" s="12">
        <v>8138.7884800000002</v>
      </c>
      <c r="I215" s="12">
        <v>0</v>
      </c>
      <c r="J215" s="12">
        <v>0</v>
      </c>
      <c r="K215" s="16">
        <f>G215/C215</f>
        <v>0.99972834786881215</v>
      </c>
      <c r="L215" s="15"/>
    </row>
    <row r="216" spans="1:12" x14ac:dyDescent="0.25">
      <c r="A216" s="15"/>
      <c r="B216" s="84" t="s">
        <v>272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6"/>
    </row>
    <row r="217" spans="1:12" ht="63" x14ac:dyDescent="0.25">
      <c r="A217" s="15"/>
      <c r="B217" s="11" t="s">
        <v>273</v>
      </c>
      <c r="C217" s="12">
        <f>SUM(D217:F217)</f>
        <v>0</v>
      </c>
      <c r="D217" s="12">
        <v>0</v>
      </c>
      <c r="E217" s="12">
        <v>0</v>
      </c>
      <c r="F217" s="12">
        <v>0</v>
      </c>
      <c r="G217" s="12">
        <f>SUM(H217:J217)</f>
        <v>0</v>
      </c>
      <c r="H217" s="12">
        <v>0</v>
      </c>
      <c r="I217" s="12">
        <v>0</v>
      </c>
      <c r="J217" s="12">
        <v>0</v>
      </c>
      <c r="K217" s="16"/>
      <c r="L217" s="15"/>
    </row>
    <row r="218" spans="1:12" x14ac:dyDescent="0.25">
      <c r="A218" s="15"/>
      <c r="B218" s="84" t="s">
        <v>274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6"/>
    </row>
    <row r="219" spans="1:12" ht="31.5" x14ac:dyDescent="0.25">
      <c r="A219" s="15"/>
      <c r="B219" s="11" t="s">
        <v>275</v>
      </c>
      <c r="C219" s="12">
        <f>SUM(D219:F219)</f>
        <v>0</v>
      </c>
      <c r="D219" s="12">
        <v>0</v>
      </c>
      <c r="E219" s="12">
        <v>0</v>
      </c>
      <c r="F219" s="12">
        <v>0</v>
      </c>
      <c r="G219" s="12">
        <f>SUM(H219:J219)</f>
        <v>0</v>
      </c>
      <c r="H219" s="12">
        <v>0</v>
      </c>
      <c r="I219" s="12">
        <v>0</v>
      </c>
      <c r="J219" s="12">
        <v>0</v>
      </c>
      <c r="K219" s="16"/>
      <c r="L219" s="15"/>
    </row>
    <row r="220" spans="1:12" x14ac:dyDescent="0.25">
      <c r="A220" s="42" t="s">
        <v>142</v>
      </c>
      <c r="B220" s="81" t="s">
        <v>111</v>
      </c>
      <c r="C220" s="82"/>
      <c r="D220" s="82"/>
      <c r="E220" s="82"/>
      <c r="F220" s="82"/>
      <c r="G220" s="82"/>
      <c r="H220" s="82"/>
      <c r="I220" s="82"/>
      <c r="J220" s="82"/>
      <c r="K220" s="82"/>
      <c r="L220" s="83"/>
    </row>
    <row r="221" spans="1:12" ht="36.75" customHeight="1" x14ac:dyDescent="0.25">
      <c r="A221" s="15"/>
      <c r="B221" s="11" t="s">
        <v>112</v>
      </c>
      <c r="C221" s="12">
        <f>D221+E221+F221</f>
        <v>58407.257969999991</v>
      </c>
      <c r="D221" s="12">
        <f>D224+D225+D226+D227+D229+D231</f>
        <v>58407.257969999991</v>
      </c>
      <c r="E221" s="12">
        <f>E224+E225+E227+E229+E231</f>
        <v>0</v>
      </c>
      <c r="F221" s="12">
        <f>F224+F225+F227+F229+F231</f>
        <v>0</v>
      </c>
      <c r="G221" s="12">
        <f>H221+I221+J221</f>
        <v>12395.02636</v>
      </c>
      <c r="H221" s="12">
        <f>H224+H225+H227+H229+H231</f>
        <v>12395.02636</v>
      </c>
      <c r="I221" s="12">
        <f>I224+I225+I227+I229+I231</f>
        <v>0</v>
      </c>
      <c r="J221" s="12">
        <f>J224+J225+J227+J229+J231</f>
        <v>0</v>
      </c>
      <c r="K221" s="10">
        <f>G221/C221</f>
        <v>0.21221722763233497</v>
      </c>
      <c r="L221" s="15"/>
    </row>
    <row r="222" spans="1:12" x14ac:dyDescent="0.25">
      <c r="A222" s="15"/>
      <c r="B222" s="84" t="s">
        <v>113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6"/>
    </row>
    <row r="223" spans="1:12" x14ac:dyDescent="0.25">
      <c r="A223" s="15"/>
      <c r="B223" s="84" t="s">
        <v>276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6"/>
    </row>
    <row r="224" spans="1:12" ht="48.75" customHeight="1" x14ac:dyDescent="0.25">
      <c r="A224" s="15"/>
      <c r="B224" s="11" t="s">
        <v>277</v>
      </c>
      <c r="C224" s="69">
        <f>SUM(D224:F224)</f>
        <v>42857.146869999997</v>
      </c>
      <c r="D224" s="69">
        <v>42857.146869999997</v>
      </c>
      <c r="E224" s="69">
        <v>0</v>
      </c>
      <c r="F224" s="69">
        <v>0</v>
      </c>
      <c r="G224" s="69">
        <f>SUM(H224:J224)</f>
        <v>508.33607999999998</v>
      </c>
      <c r="H224" s="69">
        <v>508.33607999999998</v>
      </c>
      <c r="I224" s="69">
        <v>0</v>
      </c>
      <c r="J224" s="69">
        <v>0</v>
      </c>
      <c r="K224" s="70">
        <f>G224/C224</f>
        <v>1.1861174089398734E-2</v>
      </c>
      <c r="L224" s="27"/>
    </row>
    <row r="225" spans="1:12" ht="33" customHeight="1" x14ac:dyDescent="0.25">
      <c r="A225" s="15"/>
      <c r="B225" s="11" t="s">
        <v>278</v>
      </c>
      <c r="C225" s="12">
        <f>SUM(D225:F225)</f>
        <v>0</v>
      </c>
      <c r="D225" s="12">
        <v>0</v>
      </c>
      <c r="E225" s="12">
        <v>0</v>
      </c>
      <c r="F225" s="12">
        <v>0</v>
      </c>
      <c r="G225" s="12">
        <f>SUM(H225:J225)</f>
        <v>0</v>
      </c>
      <c r="H225" s="12">
        <v>0</v>
      </c>
      <c r="I225" s="12">
        <v>0</v>
      </c>
      <c r="J225" s="12">
        <v>0</v>
      </c>
      <c r="K225" s="16"/>
      <c r="L225" s="15"/>
    </row>
    <row r="226" spans="1:12" ht="100.5" customHeight="1" x14ac:dyDescent="0.25">
      <c r="A226" s="15"/>
      <c r="B226" s="11" t="s">
        <v>297</v>
      </c>
      <c r="C226" s="12">
        <f>SUM(D226:F226)</f>
        <v>917.14293999999995</v>
      </c>
      <c r="D226" s="12">
        <v>917.14293999999995</v>
      </c>
      <c r="E226" s="12">
        <v>0</v>
      </c>
      <c r="F226" s="12">
        <v>0</v>
      </c>
      <c r="G226" s="12">
        <f>SUM(H226:J226)</f>
        <v>0</v>
      </c>
      <c r="H226" s="12">
        <v>0</v>
      </c>
      <c r="I226" s="12">
        <v>0</v>
      </c>
      <c r="J226" s="12">
        <v>0</v>
      </c>
      <c r="K226" s="16"/>
      <c r="L226" s="15"/>
    </row>
    <row r="227" spans="1:12" ht="94.5" customHeight="1" x14ac:dyDescent="0.25">
      <c r="A227" s="15"/>
      <c r="B227" s="11" t="s">
        <v>291</v>
      </c>
      <c r="C227" s="12">
        <f>SUM(D227:F227)</f>
        <v>12168.309359999999</v>
      </c>
      <c r="D227" s="12">
        <v>12168.309359999999</v>
      </c>
      <c r="E227" s="12">
        <v>0</v>
      </c>
      <c r="F227" s="12">
        <v>0</v>
      </c>
      <c r="G227" s="12">
        <f>SUM(H227:J227)</f>
        <v>9493.5102299999999</v>
      </c>
      <c r="H227" s="12">
        <v>9493.5102299999999</v>
      </c>
      <c r="I227" s="12">
        <v>0</v>
      </c>
      <c r="J227" s="12">
        <v>0</v>
      </c>
      <c r="K227" s="16">
        <f>G227/C227</f>
        <v>0.78018317492874789</v>
      </c>
      <c r="L227" s="15"/>
    </row>
    <row r="228" spans="1:12" x14ac:dyDescent="0.25">
      <c r="A228" s="15"/>
      <c r="B228" s="84" t="s">
        <v>279</v>
      </c>
      <c r="C228" s="85"/>
      <c r="D228" s="85"/>
      <c r="E228" s="85"/>
      <c r="F228" s="85"/>
      <c r="G228" s="85"/>
      <c r="H228" s="85"/>
      <c r="I228" s="85"/>
      <c r="J228" s="85"/>
      <c r="K228" s="86"/>
      <c r="L228" s="15"/>
    </row>
    <row r="229" spans="1:12" ht="47.25" x14ac:dyDescent="0.25">
      <c r="A229" s="15"/>
      <c r="B229" s="11" t="s">
        <v>280</v>
      </c>
      <c r="C229" s="12">
        <f>SUM(D229:F229)</f>
        <v>0</v>
      </c>
      <c r="D229" s="12">
        <v>0</v>
      </c>
      <c r="E229" s="12">
        <v>0</v>
      </c>
      <c r="F229" s="12">
        <v>0</v>
      </c>
      <c r="G229" s="12">
        <f>SUM(H229:J229)</f>
        <v>0</v>
      </c>
      <c r="H229" s="12">
        <v>0</v>
      </c>
      <c r="I229" s="12">
        <v>0</v>
      </c>
      <c r="J229" s="12">
        <v>0</v>
      </c>
      <c r="K229" s="15"/>
      <c r="L229" s="15"/>
    </row>
    <row r="230" spans="1:12" x14ac:dyDescent="0.25">
      <c r="A230" s="15"/>
      <c r="B230" s="84" t="s">
        <v>281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6"/>
    </row>
    <row r="231" spans="1:12" ht="47.25" x14ac:dyDescent="0.25">
      <c r="A231" s="15"/>
      <c r="B231" s="11" t="s">
        <v>282</v>
      </c>
      <c r="C231" s="12">
        <f>SUM(D231:F231)</f>
        <v>2464.6588000000002</v>
      </c>
      <c r="D231" s="12">
        <v>2464.6588000000002</v>
      </c>
      <c r="E231" s="12">
        <v>0</v>
      </c>
      <c r="F231" s="12">
        <v>0</v>
      </c>
      <c r="G231" s="12">
        <f>SUM(H231:J231)</f>
        <v>2393.1800499999999</v>
      </c>
      <c r="H231" s="12">
        <v>2393.1800499999999</v>
      </c>
      <c r="I231" s="12">
        <v>0</v>
      </c>
      <c r="J231" s="12">
        <v>0</v>
      </c>
      <c r="K231" s="16"/>
      <c r="L231" s="15"/>
    </row>
    <row r="232" spans="1:12" x14ac:dyDescent="0.25">
      <c r="A232" s="42" t="s">
        <v>143</v>
      </c>
      <c r="B232" s="81" t="s">
        <v>293</v>
      </c>
      <c r="C232" s="82"/>
      <c r="D232" s="82"/>
      <c r="E232" s="82"/>
      <c r="F232" s="82"/>
      <c r="G232" s="82"/>
      <c r="H232" s="82"/>
      <c r="I232" s="82"/>
      <c r="J232" s="82"/>
      <c r="K232" s="82"/>
      <c r="L232" s="83"/>
    </row>
    <row r="233" spans="1:12" ht="49.5" customHeight="1" x14ac:dyDescent="0.25">
      <c r="A233" s="15"/>
      <c r="B233" s="11" t="s">
        <v>152</v>
      </c>
      <c r="C233" s="12">
        <f>SUM(D233+E233)</f>
        <v>15605.052</v>
      </c>
      <c r="D233" s="12">
        <f>D236</f>
        <v>15403.552</v>
      </c>
      <c r="E233" s="12">
        <f>E236</f>
        <v>201.5</v>
      </c>
      <c r="F233" s="12">
        <f>SUM(F236)</f>
        <v>0</v>
      </c>
      <c r="G233" s="12">
        <f>I233+J233+H233</f>
        <v>7562.3717399999996</v>
      </c>
      <c r="H233" s="12">
        <f>H236</f>
        <v>7395.4617399999997</v>
      </c>
      <c r="I233" s="12">
        <f>I236</f>
        <v>166.91</v>
      </c>
      <c r="J233" s="12">
        <f>SUM(J236)</f>
        <v>0</v>
      </c>
      <c r="K233" s="10">
        <f>G233/C233</f>
        <v>0.48461047999071066</v>
      </c>
      <c r="L233" s="15"/>
    </row>
    <row r="234" spans="1:12" x14ac:dyDescent="0.25">
      <c r="A234" s="15"/>
      <c r="B234" s="84" t="s">
        <v>114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6"/>
    </row>
    <row r="235" spans="1:12" x14ac:dyDescent="0.2">
      <c r="A235" s="71"/>
      <c r="B235" s="99" t="s">
        <v>283</v>
      </c>
      <c r="C235" s="100"/>
      <c r="D235" s="100"/>
      <c r="E235" s="100"/>
      <c r="F235" s="100"/>
      <c r="G235" s="100"/>
      <c r="H235" s="100"/>
      <c r="I235" s="100"/>
      <c r="J235" s="100"/>
      <c r="K235" s="100"/>
      <c r="L235" s="101"/>
    </row>
    <row r="236" spans="1:12" ht="69.75" customHeight="1" x14ac:dyDescent="0.25">
      <c r="A236" s="15"/>
      <c r="B236" s="11" t="s">
        <v>295</v>
      </c>
      <c r="C236" s="12">
        <f>SUM(D236:F236)</f>
        <v>15605.052</v>
      </c>
      <c r="D236" s="12">
        <v>15403.552</v>
      </c>
      <c r="E236" s="12">
        <v>201.5</v>
      </c>
      <c r="F236" s="12">
        <v>0</v>
      </c>
      <c r="G236" s="12">
        <f>SUM(H236:J236)</f>
        <v>7562.3717399999996</v>
      </c>
      <c r="H236" s="12">
        <v>7395.4617399999997</v>
      </c>
      <c r="I236" s="12">
        <v>166.91</v>
      </c>
      <c r="J236" s="12">
        <v>0</v>
      </c>
      <c r="K236" s="16">
        <f>G236/C236</f>
        <v>0.48461047999071066</v>
      </c>
      <c r="L236" s="68"/>
    </row>
    <row r="237" spans="1:12" x14ac:dyDescent="0.25">
      <c r="A237" s="42" t="s">
        <v>144</v>
      </c>
      <c r="B237" s="81" t="s">
        <v>115</v>
      </c>
      <c r="C237" s="82"/>
      <c r="D237" s="82"/>
      <c r="E237" s="82"/>
      <c r="F237" s="82"/>
      <c r="G237" s="82"/>
      <c r="H237" s="82"/>
      <c r="I237" s="82"/>
      <c r="J237" s="82"/>
      <c r="K237" s="82"/>
      <c r="L237" s="83"/>
    </row>
    <row r="238" spans="1:12" ht="31.5" x14ac:dyDescent="0.25">
      <c r="A238" s="15"/>
      <c r="B238" s="11" t="s">
        <v>116</v>
      </c>
      <c r="C238" s="12">
        <f>D238+E238+F238</f>
        <v>3456.4833600000002</v>
      </c>
      <c r="D238" s="12">
        <f>D241+D242</f>
        <v>3456.4833600000002</v>
      </c>
      <c r="E238" s="12">
        <f>SUM(E241:E241)</f>
        <v>0</v>
      </c>
      <c r="F238" s="12">
        <f>SUM(F241:F241)</f>
        <v>0</v>
      </c>
      <c r="G238" s="12">
        <f>H238+I238+J238</f>
        <v>1825.8257799999999</v>
      </c>
      <c r="H238" s="12">
        <f>H241+H242</f>
        <v>1825.8257799999999</v>
      </c>
      <c r="I238" s="12">
        <f>SUM(I241:I241)</f>
        <v>0</v>
      </c>
      <c r="J238" s="12">
        <f>SUM(J241:J241)</f>
        <v>0</v>
      </c>
      <c r="K238" s="10">
        <f>G238/C238</f>
        <v>0.5282321914606295</v>
      </c>
      <c r="L238" s="15"/>
    </row>
    <row r="239" spans="1:12" x14ac:dyDescent="0.25">
      <c r="A239" s="15"/>
      <c r="B239" s="84" t="s">
        <v>117</v>
      </c>
      <c r="C239" s="85"/>
      <c r="D239" s="85"/>
      <c r="E239" s="85"/>
      <c r="F239" s="85"/>
      <c r="G239" s="85"/>
      <c r="H239" s="85"/>
      <c r="I239" s="85"/>
      <c r="J239" s="85"/>
      <c r="K239" s="86"/>
      <c r="L239" s="15"/>
    </row>
    <row r="240" spans="1:12" x14ac:dyDescent="0.25">
      <c r="A240" s="15"/>
      <c r="B240" s="84" t="s">
        <v>284</v>
      </c>
      <c r="C240" s="85"/>
      <c r="D240" s="85"/>
      <c r="E240" s="85"/>
      <c r="F240" s="85"/>
      <c r="G240" s="85"/>
      <c r="H240" s="85"/>
      <c r="I240" s="85"/>
      <c r="J240" s="85"/>
      <c r="K240" s="86"/>
      <c r="L240" s="15"/>
    </row>
    <row r="241" spans="1:12" ht="47.25" x14ac:dyDescent="0.25">
      <c r="A241" s="15"/>
      <c r="B241" s="11" t="s">
        <v>285</v>
      </c>
      <c r="C241" s="12">
        <f>SUM(D241:F241)</f>
        <v>3456.4833600000002</v>
      </c>
      <c r="D241" s="12">
        <v>3456.4833600000002</v>
      </c>
      <c r="E241" s="12">
        <v>0</v>
      </c>
      <c r="F241" s="12">
        <v>0</v>
      </c>
      <c r="G241" s="12">
        <f>SUM(H241:J241)</f>
        <v>1825.8257799999999</v>
      </c>
      <c r="H241" s="12">
        <v>1825.8257799999999</v>
      </c>
      <c r="I241" s="12">
        <v>0</v>
      </c>
      <c r="J241" s="12">
        <v>0</v>
      </c>
      <c r="K241" s="16">
        <f>G241/C241</f>
        <v>0.5282321914606295</v>
      </c>
      <c r="L241" s="15"/>
    </row>
    <row r="242" spans="1:12" ht="31.5" x14ac:dyDescent="0.25">
      <c r="A242" s="15"/>
      <c r="B242" s="11" t="s">
        <v>286</v>
      </c>
      <c r="C242" s="12">
        <f>D242+E242+F242</f>
        <v>0</v>
      </c>
      <c r="D242" s="12">
        <v>0</v>
      </c>
      <c r="E242" s="12">
        <v>0</v>
      </c>
      <c r="F242" s="12">
        <v>0</v>
      </c>
      <c r="G242" s="12">
        <f>H242+I242+J242</f>
        <v>0</v>
      </c>
      <c r="H242" s="12">
        <v>0</v>
      </c>
      <c r="I242" s="12">
        <v>0</v>
      </c>
      <c r="J242" s="12">
        <v>0</v>
      </c>
      <c r="K242" s="16"/>
      <c r="L242" s="15"/>
    </row>
    <row r="243" spans="1:12" x14ac:dyDescent="0.25">
      <c r="A243" s="15"/>
      <c r="B243" s="15"/>
      <c r="C243" s="12"/>
      <c r="D243" s="12"/>
      <c r="E243" s="12"/>
      <c r="F243" s="12"/>
      <c r="G243" s="12"/>
      <c r="H243" s="12"/>
      <c r="I243" s="12"/>
      <c r="J243" s="12"/>
      <c r="K243" s="15"/>
      <c r="L243" s="15"/>
    </row>
    <row r="244" spans="1:12" x14ac:dyDescent="0.25">
      <c r="A244" s="72"/>
      <c r="B244" s="73" t="s">
        <v>118</v>
      </c>
      <c r="C244" s="74">
        <f>D244+E244+F244</f>
        <v>385679.4</v>
      </c>
      <c r="D244" s="74">
        <v>270818.5</v>
      </c>
      <c r="E244" s="74">
        <f>E11+E42+E88+E135+E176+E209</f>
        <v>114860.9</v>
      </c>
      <c r="F244" s="74">
        <f>SUM(F11+F42+F88+F135+F176+F209)</f>
        <v>0</v>
      </c>
      <c r="G244" s="74">
        <f>H244+I244+J244</f>
        <v>325283.52299999999</v>
      </c>
      <c r="H244" s="74">
        <v>210990.3</v>
      </c>
      <c r="I244" s="74">
        <f>I11+I42+I88+I135+I176+I209</f>
        <v>114293.223</v>
      </c>
      <c r="J244" s="74">
        <f>SUM(J11+J42+J88+J135+J176+J209)</f>
        <v>0</v>
      </c>
      <c r="K244" s="75">
        <f>G244/C244</f>
        <v>0.84340393342242281</v>
      </c>
      <c r="L244" s="72"/>
    </row>
    <row r="245" spans="1:12" x14ac:dyDescent="0.25">
      <c r="B245" s="21"/>
      <c r="C245" s="22"/>
      <c r="D245" s="22"/>
      <c r="E245" s="22"/>
      <c r="F245" s="22"/>
      <c r="G245" s="22"/>
      <c r="H245" s="22"/>
      <c r="I245" s="22"/>
      <c r="J245" s="22"/>
      <c r="K245" s="21"/>
      <c r="L245" s="21"/>
    </row>
    <row r="246" spans="1:12" x14ac:dyDescent="0.25">
      <c r="B246" s="21"/>
      <c r="C246" s="22"/>
      <c r="D246" s="22"/>
      <c r="E246" s="22"/>
      <c r="F246" s="22"/>
      <c r="G246" s="22"/>
      <c r="H246" s="22"/>
      <c r="I246" s="22"/>
      <c r="J246" s="22"/>
      <c r="K246" s="21"/>
      <c r="L246" s="21"/>
    </row>
    <row r="247" spans="1:12" x14ac:dyDescent="0.25">
      <c r="B247" s="21" t="s">
        <v>296</v>
      </c>
      <c r="C247" s="22"/>
      <c r="D247" s="22"/>
      <c r="E247" s="22"/>
      <c r="F247" s="22"/>
      <c r="G247" s="22"/>
      <c r="H247" s="22" t="s">
        <v>299</v>
      </c>
      <c r="I247" s="22"/>
      <c r="J247" s="22"/>
      <c r="K247" s="21"/>
      <c r="L247" s="21"/>
    </row>
    <row r="248" spans="1:12" x14ac:dyDescent="0.25">
      <c r="B248" s="21"/>
      <c r="C248" s="22"/>
      <c r="D248" s="22"/>
      <c r="E248" s="22"/>
      <c r="F248" s="22"/>
      <c r="G248" s="22"/>
      <c r="H248" s="22"/>
      <c r="I248" s="22"/>
      <c r="J248" s="22"/>
      <c r="K248" s="21"/>
      <c r="L248" s="21"/>
    </row>
    <row r="249" spans="1:12" x14ac:dyDescent="0.25">
      <c r="B249" s="21"/>
      <c r="C249" s="22"/>
      <c r="D249" s="22"/>
      <c r="E249" s="22"/>
      <c r="F249" s="22"/>
      <c r="G249" s="22"/>
      <c r="H249" s="22"/>
      <c r="I249" s="22"/>
      <c r="J249" s="22"/>
      <c r="K249" s="21"/>
      <c r="L249" s="21"/>
    </row>
    <row r="250" spans="1:12" x14ac:dyDescent="0.25">
      <c r="B250" s="21" t="s">
        <v>179</v>
      </c>
      <c r="C250" s="22"/>
      <c r="D250" s="22"/>
      <c r="E250" s="22"/>
      <c r="F250" s="22"/>
      <c r="G250" s="22"/>
      <c r="H250" s="22"/>
      <c r="I250" s="22"/>
      <c r="J250" s="22"/>
      <c r="K250" s="21"/>
      <c r="L250" s="21"/>
    </row>
    <row r="251" spans="1:12" x14ac:dyDescent="0.25">
      <c r="B251" s="21"/>
      <c r="C251" s="22"/>
      <c r="D251" s="22"/>
      <c r="E251" s="22"/>
      <c r="F251" s="22"/>
      <c r="G251" s="22"/>
      <c r="H251" s="22"/>
      <c r="I251" s="22"/>
      <c r="J251" s="22"/>
      <c r="K251" s="21"/>
      <c r="L251" s="21"/>
    </row>
    <row r="252" spans="1:12" x14ac:dyDescent="0.25">
      <c r="B252" s="21"/>
      <c r="C252" s="22"/>
      <c r="D252" s="22"/>
      <c r="E252" s="22"/>
      <c r="F252" s="22"/>
      <c r="G252" s="22"/>
      <c r="H252" s="22"/>
      <c r="I252" s="22"/>
      <c r="J252" s="22"/>
      <c r="K252" s="21"/>
      <c r="L252" s="21"/>
    </row>
    <row r="253" spans="1:12" x14ac:dyDescent="0.25">
      <c r="B253" s="21"/>
      <c r="C253" s="22"/>
      <c r="D253" s="22"/>
      <c r="E253" s="22"/>
      <c r="F253" s="22"/>
      <c r="G253" s="22"/>
      <c r="H253" s="22"/>
      <c r="I253" s="22"/>
      <c r="J253" s="22"/>
      <c r="K253" s="21"/>
      <c r="L253" s="21"/>
    </row>
    <row r="254" spans="1:12" x14ac:dyDescent="0.25">
      <c r="B254" s="21"/>
      <c r="C254" s="22"/>
      <c r="D254" s="22"/>
      <c r="E254" s="22"/>
      <c r="F254" s="22"/>
      <c r="G254" s="22"/>
      <c r="H254" s="22"/>
      <c r="I254" s="22"/>
      <c r="J254" s="22"/>
      <c r="K254" s="21"/>
      <c r="L254" s="21"/>
    </row>
    <row r="255" spans="1:12" x14ac:dyDescent="0.25">
      <c r="B255" s="21"/>
      <c r="C255" s="22"/>
      <c r="D255" s="22"/>
      <c r="E255" s="22"/>
      <c r="F255" s="22"/>
      <c r="G255" s="22"/>
      <c r="H255" s="22"/>
      <c r="I255" s="22"/>
      <c r="J255" s="22"/>
      <c r="K255" s="21"/>
      <c r="L255" s="21"/>
    </row>
    <row r="256" spans="1:12" x14ac:dyDescent="0.25">
      <c r="B256" s="21"/>
      <c r="C256" s="22"/>
      <c r="D256" s="22"/>
      <c r="E256" s="22"/>
      <c r="F256" s="22"/>
      <c r="G256" s="22"/>
      <c r="H256" s="22"/>
      <c r="I256" s="22"/>
      <c r="J256" s="22"/>
      <c r="K256" s="21"/>
      <c r="L256" s="21"/>
    </row>
    <row r="257" spans="2:12" x14ac:dyDescent="0.25">
      <c r="B257" s="21"/>
      <c r="C257" s="22"/>
      <c r="D257" s="22"/>
      <c r="E257" s="22"/>
      <c r="F257" s="22"/>
      <c r="G257" s="22"/>
      <c r="H257" s="22"/>
      <c r="I257" s="22"/>
      <c r="J257" s="22"/>
      <c r="K257" s="21"/>
      <c r="L257" s="21"/>
    </row>
    <row r="258" spans="2:12" x14ac:dyDescent="0.25">
      <c r="B258" s="21"/>
      <c r="C258" s="22"/>
      <c r="D258" s="22"/>
      <c r="E258" s="22"/>
      <c r="F258" s="22"/>
      <c r="G258" s="22"/>
      <c r="H258" s="22"/>
      <c r="I258" s="22"/>
      <c r="J258" s="22"/>
      <c r="K258" s="21"/>
      <c r="L258" s="21"/>
    </row>
    <row r="259" spans="2:12" x14ac:dyDescent="0.25">
      <c r="B259" s="21"/>
      <c r="C259" s="22"/>
      <c r="D259" s="22"/>
      <c r="E259" s="22"/>
      <c r="F259" s="22"/>
      <c r="G259" s="22"/>
      <c r="H259" s="22"/>
      <c r="I259" s="22"/>
      <c r="J259" s="22"/>
      <c r="K259" s="21"/>
      <c r="L259" s="21"/>
    </row>
    <row r="260" spans="2:12" x14ac:dyDescent="0.25">
      <c r="B260" s="21"/>
      <c r="C260" s="22"/>
      <c r="D260" s="22"/>
      <c r="E260" s="22"/>
      <c r="F260" s="22"/>
      <c r="G260" s="22"/>
      <c r="H260" s="22"/>
      <c r="I260" s="22"/>
      <c r="J260" s="22"/>
      <c r="K260" s="21"/>
      <c r="L260" s="21"/>
    </row>
    <row r="261" spans="2:12" x14ac:dyDescent="0.25">
      <c r="B261" s="21"/>
      <c r="C261" s="22"/>
      <c r="D261" s="22"/>
      <c r="E261" s="22"/>
      <c r="F261" s="22"/>
      <c r="G261" s="22"/>
      <c r="H261" s="22"/>
      <c r="I261" s="22"/>
      <c r="J261" s="22"/>
      <c r="K261" s="21"/>
      <c r="L261" s="21"/>
    </row>
    <row r="262" spans="2:12" x14ac:dyDescent="0.25">
      <c r="B262" s="21"/>
      <c r="C262" s="22"/>
      <c r="D262" s="22"/>
      <c r="E262" s="22"/>
      <c r="F262" s="22"/>
      <c r="G262" s="22"/>
      <c r="H262" s="22"/>
      <c r="I262" s="22"/>
      <c r="J262" s="22"/>
      <c r="K262" s="21"/>
      <c r="L262" s="21"/>
    </row>
    <row r="263" spans="2:12" x14ac:dyDescent="0.25"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</row>
    <row r="264" spans="2:12" x14ac:dyDescent="0.25"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</row>
    <row r="265" spans="2:12" x14ac:dyDescent="0.25"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</row>
    <row r="266" spans="2:12" x14ac:dyDescent="0.25"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</row>
    <row r="267" spans="2:12" x14ac:dyDescent="0.25"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</row>
    <row r="268" spans="2:12" x14ac:dyDescent="0.25"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</row>
    <row r="269" spans="2:12" x14ac:dyDescent="0.25"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</row>
    <row r="270" spans="2:12" x14ac:dyDescent="0.25"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</row>
    <row r="271" spans="2:12" x14ac:dyDescent="0.25"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</row>
    <row r="272" spans="2:12" x14ac:dyDescent="0.25"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</row>
    <row r="273" spans="2:12" x14ac:dyDescent="0.25"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</row>
    <row r="274" spans="2:12" x14ac:dyDescent="0.25"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</row>
    <row r="275" spans="2:12" x14ac:dyDescent="0.25"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</row>
    <row r="276" spans="2:12" x14ac:dyDescent="0.25"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</row>
    <row r="277" spans="2:12" x14ac:dyDescent="0.25"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</row>
    <row r="278" spans="2:12" x14ac:dyDescent="0.25"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</row>
    <row r="279" spans="2:12" x14ac:dyDescent="0.25"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</row>
    <row r="280" spans="2:12" x14ac:dyDescent="0.25"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</row>
    <row r="281" spans="2:12" x14ac:dyDescent="0.25"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</row>
    <row r="282" spans="2:12" x14ac:dyDescent="0.25"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</row>
    <row r="283" spans="2:12" x14ac:dyDescent="0.25"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</row>
    <row r="284" spans="2:12" x14ac:dyDescent="0.25"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</row>
    <row r="285" spans="2:12" x14ac:dyDescent="0.25"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</row>
    <row r="286" spans="2:12" x14ac:dyDescent="0.25"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</row>
    <row r="287" spans="2:12" x14ac:dyDescent="0.25"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</row>
    <row r="288" spans="2:12" x14ac:dyDescent="0.25"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</row>
  </sheetData>
  <mergeCells count="129">
    <mergeCell ref="B210:L210"/>
    <mergeCell ref="B212:L212"/>
    <mergeCell ref="B207:K207"/>
    <mergeCell ref="B148:L148"/>
    <mergeCell ref="B200:K200"/>
    <mergeCell ref="B204:K204"/>
    <mergeCell ref="B185:L185"/>
    <mergeCell ref="L40:L41"/>
    <mergeCell ref="B192:K192"/>
    <mergeCell ref="B205:K205"/>
    <mergeCell ref="B194:L194"/>
    <mergeCell ref="B196:L196"/>
    <mergeCell ref="B168:L168"/>
    <mergeCell ref="B177:L177"/>
    <mergeCell ref="B74:K74"/>
    <mergeCell ref="B82:L82"/>
    <mergeCell ref="B114:L114"/>
    <mergeCell ref="B117:L117"/>
    <mergeCell ref="B92:L92"/>
    <mergeCell ref="B96:L96"/>
    <mergeCell ref="B111:L111"/>
    <mergeCell ref="B105:L105"/>
    <mergeCell ref="B89:L89"/>
    <mergeCell ref="B91:L91"/>
    <mergeCell ref="A4:A10"/>
    <mergeCell ref="B4:B10"/>
    <mergeCell ref="B14:L14"/>
    <mergeCell ref="B60:L60"/>
    <mergeCell ref="B62:L62"/>
    <mergeCell ref="B113:L113"/>
    <mergeCell ref="B126:L126"/>
    <mergeCell ref="B128:L128"/>
    <mergeCell ref="B130:L130"/>
    <mergeCell ref="B79:L79"/>
    <mergeCell ref="B81:L81"/>
    <mergeCell ref="B84:L84"/>
    <mergeCell ref="B86:L86"/>
    <mergeCell ref="B119:L119"/>
    <mergeCell ref="B121:L121"/>
    <mergeCell ref="B122:L122"/>
    <mergeCell ref="B124:L124"/>
    <mergeCell ref="J6:J10"/>
    <mergeCell ref="C4:F4"/>
    <mergeCell ref="F6:F10"/>
    <mergeCell ref="K4:K10"/>
    <mergeCell ref="G5:G10"/>
    <mergeCell ref="G4:J4"/>
    <mergeCell ref="B19:L19"/>
    <mergeCell ref="B20:L20"/>
    <mergeCell ref="H5:J5"/>
    <mergeCell ref="I6:I10"/>
    <mergeCell ref="D5:F5"/>
    <mergeCell ref="C5:C10"/>
    <mergeCell ref="E6:E10"/>
    <mergeCell ref="D6:D10"/>
    <mergeCell ref="B1:L1"/>
    <mergeCell ref="L4:L10"/>
    <mergeCell ref="B12:L12"/>
    <mergeCell ref="B17:L17"/>
    <mergeCell ref="H6:H10"/>
    <mergeCell ref="B15:L15"/>
    <mergeCell ref="K3:L3"/>
    <mergeCell ref="B31:L31"/>
    <mergeCell ref="B30:L30"/>
    <mergeCell ref="B239:K239"/>
    <mergeCell ref="B22:L22"/>
    <mergeCell ref="B24:L24"/>
    <mergeCell ref="B26:L26"/>
    <mergeCell ref="B34:L34"/>
    <mergeCell ref="B36:L36"/>
    <mergeCell ref="B38:L38"/>
    <mergeCell ref="B28:L28"/>
    <mergeCell ref="B59:L59"/>
    <mergeCell ref="B53:L53"/>
    <mergeCell ref="B39:L39"/>
    <mergeCell ref="B43:L43"/>
    <mergeCell ref="B45:L45"/>
    <mergeCell ref="B46:L46"/>
    <mergeCell ref="B48:L48"/>
    <mergeCell ref="B50:L50"/>
    <mergeCell ref="B197:L197"/>
    <mergeCell ref="B202:L202"/>
    <mergeCell ref="B156:L156"/>
    <mergeCell ref="B107:L107"/>
    <mergeCell ref="B51:L51"/>
    <mergeCell ref="B55:L55"/>
    <mergeCell ref="B240:K240"/>
    <mergeCell ref="B228:K228"/>
    <mergeCell ref="B213:L213"/>
    <mergeCell ref="B218:L218"/>
    <mergeCell ref="B216:L216"/>
    <mergeCell ref="B220:L220"/>
    <mergeCell ref="B230:L230"/>
    <mergeCell ref="B232:L232"/>
    <mergeCell ref="B234:L234"/>
    <mergeCell ref="B223:L223"/>
    <mergeCell ref="B222:L222"/>
    <mergeCell ref="B237:L237"/>
    <mergeCell ref="B235:L235"/>
    <mergeCell ref="B57:L57"/>
    <mergeCell ref="B71:K71"/>
    <mergeCell ref="B73:K73"/>
    <mergeCell ref="B66:L66"/>
    <mergeCell ref="B67:L67"/>
    <mergeCell ref="B100:L100"/>
    <mergeCell ref="B138:L138"/>
    <mergeCell ref="B139:L139"/>
    <mergeCell ref="B69:L69"/>
    <mergeCell ref="B76:L76"/>
    <mergeCell ref="B64:K64"/>
    <mergeCell ref="B103:L103"/>
    <mergeCell ref="B98:L98"/>
    <mergeCell ref="B101:L101"/>
    <mergeCell ref="B187:L187"/>
    <mergeCell ref="B189:L189"/>
    <mergeCell ref="B190:L190"/>
    <mergeCell ref="B109:L109"/>
    <mergeCell ref="B180:L180"/>
    <mergeCell ref="B182:L182"/>
    <mergeCell ref="B131:L131"/>
    <mergeCell ref="B133:L133"/>
    <mergeCell ref="B136:L136"/>
    <mergeCell ref="B146:L146"/>
    <mergeCell ref="B179:L179"/>
    <mergeCell ref="B149:L149"/>
    <mergeCell ref="B154:L154"/>
    <mergeCell ref="B157:L157"/>
    <mergeCell ref="B165:L165"/>
    <mergeCell ref="B167:L167"/>
  </mergeCells>
  <phoneticPr fontId="4" type="noConversion"/>
  <pageMargins left="3.937007874015748E-2" right="3.937007874015748E-2" top="0.35433070866141736" bottom="0.35433070866141736" header="0.31496062992125984" footer="0.31496062992125984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workbookViewId="0">
      <selection sqref="A1:N22"/>
    </sheetView>
  </sheetViews>
  <sheetFormatPr defaultRowHeight="12.75" x14ac:dyDescent="0.2"/>
  <cols>
    <col min="1" max="1" width="7.7109375" customWidth="1"/>
    <col min="2" max="2" width="22.140625" customWidth="1"/>
    <col min="3" max="3" width="10.140625" customWidth="1"/>
    <col min="6" max="6" width="9.85546875" customWidth="1"/>
  </cols>
  <sheetData>
    <row r="2" spans="1:14" ht="15.75" x14ac:dyDescent="0.25">
      <c r="A2" s="132" t="s">
        <v>27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5.75" x14ac:dyDescent="0.25">
      <c r="A3" s="132" t="s">
        <v>28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5" spans="1:14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36" t="s">
        <v>26</v>
      </c>
      <c r="N5" s="136"/>
    </row>
    <row r="6" spans="1:14" ht="21.2" customHeight="1" x14ac:dyDescent="0.25">
      <c r="A6" s="137" t="s">
        <v>0</v>
      </c>
      <c r="B6" s="137" t="s">
        <v>13</v>
      </c>
      <c r="C6" s="139" t="s">
        <v>14</v>
      </c>
      <c r="D6" s="140"/>
      <c r="E6" s="141"/>
      <c r="F6" s="139" t="s">
        <v>17</v>
      </c>
      <c r="G6" s="140"/>
      <c r="H6" s="141"/>
      <c r="I6" s="139" t="s">
        <v>18</v>
      </c>
      <c r="J6" s="140"/>
      <c r="K6" s="141"/>
      <c r="L6" s="84" t="s">
        <v>19</v>
      </c>
      <c r="M6" s="85"/>
      <c r="N6" s="86"/>
    </row>
    <row r="7" spans="1:14" ht="47.25" x14ac:dyDescent="0.2">
      <c r="A7" s="138"/>
      <c r="B7" s="138"/>
      <c r="C7" s="4" t="s">
        <v>15</v>
      </c>
      <c r="D7" s="4" t="s">
        <v>16</v>
      </c>
      <c r="E7" s="5" t="s">
        <v>11</v>
      </c>
      <c r="F7" s="4" t="s">
        <v>15</v>
      </c>
      <c r="G7" s="4" t="s">
        <v>16</v>
      </c>
      <c r="H7" s="5" t="s">
        <v>11</v>
      </c>
      <c r="I7" s="4" t="s">
        <v>15</v>
      </c>
      <c r="J7" s="4" t="s">
        <v>16</v>
      </c>
      <c r="K7" s="5" t="s">
        <v>11</v>
      </c>
      <c r="L7" s="4" t="s">
        <v>15</v>
      </c>
      <c r="M7" s="4" t="s">
        <v>16</v>
      </c>
      <c r="N7" s="5" t="s">
        <v>11</v>
      </c>
    </row>
    <row r="8" spans="1:14" ht="15.75" x14ac:dyDescent="0.25">
      <c r="A8" s="3">
        <v>1</v>
      </c>
      <c r="B8" s="133" t="s">
        <v>20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5"/>
    </row>
    <row r="9" spans="1:14" ht="141.75" x14ac:dyDescent="0.2">
      <c r="A9" s="8" t="s">
        <v>24</v>
      </c>
      <c r="B9" s="6" t="s">
        <v>21</v>
      </c>
      <c r="C9" s="7">
        <v>1000</v>
      </c>
      <c r="D9" s="7">
        <v>1000</v>
      </c>
      <c r="E9" s="7">
        <v>100</v>
      </c>
      <c r="F9" s="7">
        <v>1000</v>
      </c>
      <c r="G9" s="7">
        <v>1000</v>
      </c>
      <c r="H9" s="7">
        <v>100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</row>
    <row r="10" spans="1:14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.75" x14ac:dyDescent="0.25">
      <c r="A11" s="3">
        <v>2</v>
      </c>
      <c r="B11" s="1" t="s">
        <v>22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47.25" x14ac:dyDescent="0.2">
      <c r="A12" s="8" t="s">
        <v>23</v>
      </c>
      <c r="B12" s="6" t="s">
        <v>25</v>
      </c>
      <c r="C12" s="7">
        <v>19088.3</v>
      </c>
      <c r="D12" s="7">
        <v>10448.299999999999</v>
      </c>
      <c r="E12" s="7">
        <v>55</v>
      </c>
      <c r="F12" s="7">
        <v>10448.299999999999</v>
      </c>
      <c r="G12" s="7">
        <v>10448.299999999999</v>
      </c>
      <c r="H12" s="7">
        <v>100</v>
      </c>
      <c r="I12" s="7">
        <v>8640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6" spans="1:14" ht="15.75" x14ac:dyDescent="0.25">
      <c r="B16" s="2" t="s">
        <v>29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5.75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5.75" x14ac:dyDescent="0.25">
      <c r="B18" s="2" t="s">
        <v>30</v>
      </c>
      <c r="C18" s="2"/>
      <c r="D18" s="2"/>
      <c r="E18" s="2"/>
      <c r="F18" s="2"/>
      <c r="G18" s="2"/>
      <c r="H18" s="2"/>
      <c r="I18" s="2"/>
      <c r="J18" s="2"/>
      <c r="K18" s="2"/>
      <c r="L18" s="2"/>
    </row>
  </sheetData>
  <mergeCells count="10">
    <mergeCell ref="A2:N2"/>
    <mergeCell ref="A3:N3"/>
    <mergeCell ref="B8:N8"/>
    <mergeCell ref="M5:N5"/>
    <mergeCell ref="B6:B7"/>
    <mergeCell ref="A6:A7"/>
    <mergeCell ref="C6:E6"/>
    <mergeCell ref="F6:H6"/>
    <mergeCell ref="I6:K6"/>
    <mergeCell ref="L6:N6"/>
  </mergeCells>
  <phoneticPr fontId="4" type="noConversion"/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2019-03-05T06:10:44Z</cp:lastPrinted>
  <dcterms:created xsi:type="dcterms:W3CDTF">2014-04-10T06:07:41Z</dcterms:created>
  <dcterms:modified xsi:type="dcterms:W3CDTF">2019-03-05T08:18:26Z</dcterms:modified>
</cp:coreProperties>
</file>